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80" windowWidth="15480" windowHeight="114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'Лист1'!$A$1:$R$303</definedName>
  </definedNames>
  <calcPr fullCalcOnLoad="1"/>
</workbook>
</file>

<file path=xl/sharedStrings.xml><?xml version="1.0" encoding="utf-8"?>
<sst xmlns="http://schemas.openxmlformats.org/spreadsheetml/2006/main" count="1497" uniqueCount="357">
  <si>
    <t>Вед.</t>
  </si>
  <si>
    <t>Разд.</t>
  </si>
  <si>
    <t>Р Пд</t>
  </si>
  <si>
    <t>Целевая статья расходов</t>
  </si>
  <si>
    <t>Вид расходов</t>
  </si>
  <si>
    <t>Рег.класс.</t>
  </si>
  <si>
    <t>#Н/Д</t>
  </si>
  <si>
    <t>ОБЩЕГОСУДАРСТВЕННЫЕ ВОПРОСЫ</t>
  </si>
  <si>
    <t>0100</t>
  </si>
  <si>
    <t>0000000</t>
  </si>
  <si>
    <t>000</t>
  </si>
  <si>
    <t>Функционирование высшего должностного лица субъекта Российской Федерации и муниципального образования</t>
  </si>
  <si>
    <t>0102</t>
  </si>
  <si>
    <t xml:space="preserve">  Непрограммные расходы в сфере установленных функций органов местного самоуправления</t>
  </si>
  <si>
    <t>0000</t>
  </si>
  <si>
    <t>9000000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</si>
  <si>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</si>
  <si>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</si>
  <si>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Иные закупки товаров, работ и услуги  для обеспечения государственных  (муниципальных) нужд </t>
  </si>
  <si>
    <t>240</t>
  </si>
  <si>
    <t>244</t>
  </si>
  <si>
    <t>0111</t>
  </si>
  <si>
    <t>НАЦИОНАЛЬНАЯ ОБОРОНА</t>
  </si>
  <si>
    <t xml:space="preserve">Мобилизационная и вневойсковая подготовка </t>
  </si>
  <si>
    <t>0203</t>
  </si>
  <si>
    <t>НАЦИОНАЛЬНАЯ БЕЗОПАСТНОСТЬ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</si>
  <si>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</si>
  <si>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</si>
  <si>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</si>
  <si>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 xml:space="preserve">    Мероприятия по предупреждению и ликвидации последствий чрезвычайных ситуаций и стихийных бедствий</t>
  </si>
  <si>
    <t>9060000</t>
  </si>
  <si>
    <t>9062180</t>
  </si>
  <si>
    <t>0310</t>
  </si>
  <si>
    <t>0500</t>
  </si>
  <si>
    <t>800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</si>
  <si>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</si>
  <si>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</si>
  <si>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</si>
  <si>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</si>
  <si>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</si>
  <si>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 xml:space="preserve">Культура </t>
  </si>
  <si>
    <t>0801</t>
  </si>
  <si>
    <t>600</t>
  </si>
  <si>
    <t xml:space="preserve">        Обеспечение деятельности подведомственных учреждений (библиотеки)</t>
  </si>
  <si>
    <t xml:space="preserve">ДРУГИЕ ВОПРОСЫ В ОБЛАСТИ КУЛЬТУРЫ И КИНЕМАТОГРАФИИ </t>
  </si>
  <si>
    <t>0804</t>
  </si>
  <si>
    <t>муп</t>
  </si>
  <si>
    <t>0502</t>
  </si>
  <si>
    <t>Коммунальное хозяйство</t>
  </si>
  <si>
    <t>Благоустройство</t>
  </si>
  <si>
    <t>0503</t>
  </si>
  <si>
    <t>Обеспечение деятельности органов муниципальных учреждений в сфере культуры</t>
  </si>
  <si>
    <t>Обеспечение деятельности подведомственных учреждений(дома культуры)</t>
  </si>
  <si>
    <t>НАЦИОНАЛЬНАЯ ЭКОНОМИКА</t>
  </si>
  <si>
    <t>Дорожное хозяйство (дорожные фонды)</t>
  </si>
  <si>
    <t>0400</t>
  </si>
  <si>
    <t>0409</t>
  </si>
  <si>
    <t>Муниципальные программы</t>
  </si>
  <si>
    <t>Иные бюджетные ассигнования</t>
  </si>
  <si>
    <t xml:space="preserve">   Резервные фонды местных администраций</t>
  </si>
  <si>
    <t>Вед</t>
  </si>
  <si>
    <t>Органы внутренних дел</t>
  </si>
  <si>
    <t>0302</t>
  </si>
  <si>
    <t>Образование</t>
  </si>
  <si>
    <t>Наименование</t>
  </si>
  <si>
    <t xml:space="preserve">Закупка товаров, работ и услуг  для государственных  (муниципальных) нужд </t>
  </si>
  <si>
    <t>Предупреждение и ликвидация последствий чрезвычайных ситуаций  и стихийных бедствий природного и техногенного характера</t>
  </si>
  <si>
    <t>Прочая закупка товаров,работ, услуг  для обеспечения государственных(муниципальных) нужд</t>
  </si>
  <si>
    <t>Предоставление субсидий бюджетным, автономным учреждениям и иным некоммерческим организациям</t>
  </si>
  <si>
    <t xml:space="preserve"> </t>
  </si>
  <si>
    <t>0300000000</t>
  </si>
  <si>
    <t>0400000000</t>
  </si>
  <si>
    <t>0600000000</t>
  </si>
  <si>
    <t>0800000000</t>
  </si>
  <si>
    <t>0000000000</t>
  </si>
  <si>
    <t>9000000000</t>
  </si>
  <si>
    <t>08000100000</t>
  </si>
  <si>
    <t>0500000000</t>
  </si>
  <si>
    <t>Организационные мероприятия по выполнению Программы</t>
  </si>
  <si>
    <t>0500100000</t>
  </si>
  <si>
    <t>Реализовать комплексные меры по стимулированию участия наседения в деятельности общественного формирования по охране общественного порядка</t>
  </si>
  <si>
    <t>0500120000</t>
  </si>
  <si>
    <t>Разработать и распостронить среди населения памятки(листовки) о порядке действия при совершении правонарушений</t>
  </si>
  <si>
    <t>0500140000</t>
  </si>
  <si>
    <t>Нормативно-правовое обеспечение профилактики правонарушений</t>
  </si>
  <si>
    <t>0500200000</t>
  </si>
  <si>
    <t>0500380000</t>
  </si>
  <si>
    <t>0100000000</t>
  </si>
  <si>
    <t>0200000000</t>
  </si>
  <si>
    <t>0412</t>
  </si>
  <si>
    <t>Развитие и повышение эффективности финансирования инфраструктуры поддержки малого и среднего бизнеса</t>
  </si>
  <si>
    <t>9090008900</t>
  </si>
  <si>
    <t>9090000000</t>
  </si>
  <si>
    <t>9050000000</t>
  </si>
  <si>
    <t>9050044090</t>
  </si>
  <si>
    <t>9050044290</t>
  </si>
  <si>
    <t>9050045290</t>
  </si>
  <si>
    <t>Сумма</t>
  </si>
  <si>
    <t>ЖИЛИЩНО-КОММУНАЛЬНОГО ХОЗЯЙСТВО</t>
  </si>
  <si>
    <t>МП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2016-2020годы»</t>
  </si>
  <si>
    <t>Муниципальная программа "Энергосбережение и повышение энергетической эффективности  в Администрации Краснопольского сельсовета на 2016-2020годы"</t>
  </si>
  <si>
    <t>Администрация Краснопольского сельсовета</t>
  </si>
  <si>
    <t>120</t>
  </si>
  <si>
    <t>1600000000</t>
  </si>
  <si>
    <t>ОБЕСПЕЧЕНИЕ ПРОВЕДЕНИЯ ВЫБОРОВ И РЕФЕРЕНДУМОВ</t>
  </si>
  <si>
    <t>0107</t>
  </si>
  <si>
    <t>0314</t>
  </si>
  <si>
    <t>Мероприятие "Выполнение работ по освещению улиц с применением ШУНО и энергосберегающих светильников, протяженностью 1600 мс. Краснополье, д. Смирновка</t>
  </si>
  <si>
    <t>Иные межбюджетные трансферты</t>
  </si>
  <si>
    <t>540</t>
  </si>
  <si>
    <t>0900000000</t>
  </si>
  <si>
    <t xml:space="preserve">Иные закупки товаров, работ и услуг  для обеспечения государственных  (муниципальных) нужд </t>
  </si>
  <si>
    <t>0113</t>
  </si>
  <si>
    <t>Субвенции на осуществление отдельных государственных полномочий по организации проведения мероприятий по отлову и содержанию безнадзорных домашних животных</t>
  </si>
  <si>
    <t>СОЦИАЛЬНАЯ ПОЛИТИКА</t>
  </si>
  <si>
    <t>1001</t>
  </si>
  <si>
    <t>Пенсионное обеспечение</t>
  </si>
  <si>
    <t>310</t>
  </si>
  <si>
    <t>Мероприятие "Замена ламп накаливания на энергосберегающие"</t>
  </si>
  <si>
    <t>Мероприятие "Замена электробойлеров на котлы отопления работающие на твердом топливе"</t>
  </si>
  <si>
    <t>Мероприятие "Замена окон в здании администрации"</t>
  </si>
  <si>
    <t>Муниципальная программа "По стимулированию деятельности добровольных пожарных администрации Краснопольского сельсовета на 2016-2020годы"</t>
  </si>
  <si>
    <t>Мероприятие "Поощрение граждан проявивших себя при тушении пожаров"</t>
  </si>
  <si>
    <t>Муниципальная программа "Поддержка общественных организаций на 2016-2020 годы"</t>
  </si>
  <si>
    <t>Мероприятие "Поддержка деятельности ТОС"</t>
  </si>
  <si>
    <t>Муниципальная программа "Развитие территориального общественного самоуправления на 2016-2020 годы"</t>
  </si>
  <si>
    <t>Мероприятие "Разработать и распростронить , среди населения памятки(листовки) о порядке деиствия при совершения терроризма и экстремизма"</t>
  </si>
  <si>
    <t>Мероприятие "Реализация массовых программ обучения и повышения квалификации (проведение конкурса профессионального мастерства)"</t>
  </si>
  <si>
    <t>Мероприятие "В целях своевременного выявления изменений динамики развития малого и среднего предпринимательства, повышения информированности субъектов малого и среднего предпринимательства рармещение на официальном портале органов местного самоуправления ежеквартального мониторинга состояния малого и среднего предпринимаделиства и иноц информации необходимой для субъектов малогго и среднего препринимательства"</t>
  </si>
  <si>
    <t>Мероприятие "В целях обеспечения открытости информации, формирование положительного имиджа малого и среднего предпринимательства, организация освещения хода реализации Программы в средствах массовой информации, подготовка публикаций"</t>
  </si>
  <si>
    <t>Муниципальная программа "Чистая вода на 2016-2020годы"</t>
  </si>
  <si>
    <t>Мероприятие "Проектно-изыскательские работы и бурение скважины ул. Мира"</t>
  </si>
  <si>
    <t>Основное мероприятие "Осуществление деятельности аппарата управления Краснопольского сельсовета"</t>
  </si>
  <si>
    <t>Мероприятие "Функционирование высшего должностного лица муниципального образования Краснопольского сельсовета"</t>
  </si>
  <si>
    <t xml:space="preserve">                Расходы на выплаты персоналу государственных (муниципальных) органов</t>
  </si>
  <si>
    <t>Муниципальная программа "Развитие органов местного самоуправления Краснопольского сельсовета (2018-2022 годы)"</t>
  </si>
  <si>
    <t>Мероприятие "Обеспечение деятельности аппарата администрации муниципального образования Краснопольский сельсовет"</t>
  </si>
  <si>
    <t>Резервные средства</t>
  </si>
  <si>
    <t>870</t>
  </si>
  <si>
    <t>Мероприятие "Осуществление первичного воинского учета на территориях, где отсутствуют военные комиссариаты"</t>
  </si>
  <si>
    <t>1700000000</t>
  </si>
  <si>
    <t>1100000000</t>
  </si>
  <si>
    <t>ДРУГИЕ ОБЩЕГОСУДАРСТВЕННЫЕ ВОПРОСЫ</t>
  </si>
  <si>
    <t>0900001000</t>
  </si>
  <si>
    <t>090000200</t>
  </si>
  <si>
    <t>Резервные фонды</t>
  </si>
  <si>
    <t>Мероприятие "Поддержка общества инвалидов"</t>
  </si>
  <si>
    <t>1700001000</t>
  </si>
  <si>
    <t>Мероприятие "Поддержка Совета ветеранов"</t>
  </si>
  <si>
    <t>Мероприятие "Поддержка женсовета"</t>
  </si>
  <si>
    <t>1700002000</t>
  </si>
  <si>
    <t>1700003000</t>
  </si>
  <si>
    <t>2700000000</t>
  </si>
  <si>
    <t>2700001000</t>
  </si>
  <si>
    <t>0500001000</t>
  </si>
  <si>
    <t>0500002000</t>
  </si>
  <si>
    <t>0500003000</t>
  </si>
  <si>
    <t>Муниципальная программа "Пожарная безопасность на территории Краснопольского сельсовета на 2016-2020 годы"</t>
  </si>
  <si>
    <t>Мероприятие "Услуги по опашке поселения"</t>
  </si>
  <si>
    <t>0600001000</t>
  </si>
  <si>
    <t>0600002000</t>
  </si>
  <si>
    <t>Мероприятие "Обеспечение деятельности муниципальной пожарной охраны"</t>
  </si>
  <si>
    <t>0600003000</t>
  </si>
  <si>
    <t>Мероприятие "Содержание и ремонт противопожарной техники"</t>
  </si>
  <si>
    <t>0600004000</t>
  </si>
  <si>
    <t>Муниципальная программа "Защита населения и территории Краснопольского сельсовета от чрезвычайных ситуаций на 2018-2022 годы"</t>
  </si>
  <si>
    <t>Мероприятие " Создание, хранение и восполнение резервов материальных ресурсов для ликвидации чрезвычайных ситуаций природного и техногенного характера"</t>
  </si>
  <si>
    <t>1300000000</t>
  </si>
  <si>
    <t>1300001000</t>
  </si>
  <si>
    <t>Мероприятие "Расходы, направленные на осуществление оперативного реагирования на угрозу или возникновение аварий, катастроф, других происшествий</t>
  </si>
  <si>
    <t>1300002000</t>
  </si>
  <si>
    <t>0100002000</t>
  </si>
  <si>
    <t>Мероприятие "Разработка ПСД на строительство (реконструкцию), капитальный ремонт автомобильных дорог общего пользования</t>
  </si>
  <si>
    <t>0100003000</t>
  </si>
  <si>
    <t>Мероприятие "Ремонт автомобильных дорог общего пользования местного значения</t>
  </si>
  <si>
    <t>ДРУГИЕ ВОПРОСЫ В ОБЛАСТИ НАЦИОНАЛЬНОЙ ЭКОНОМИКИ</t>
  </si>
  <si>
    <t>0700001000</t>
  </si>
  <si>
    <t>0700003000</t>
  </si>
  <si>
    <t>0200001000</t>
  </si>
  <si>
    <t>Муниципальная программа "Комплексное  развитие систем транспортной инфраструктуры и дорожного хозяйства на территории Краснопольского сельсовета на 2016-2020 годы"</t>
  </si>
  <si>
    <t>Мероприятие "Грейдерование дорог и улиц села"</t>
  </si>
  <si>
    <t>0100001000</t>
  </si>
  <si>
    <t>Мероприятие "Ремонт и содержание детских игровых площадок, хоккейной коробки"</t>
  </si>
  <si>
    <t>1100001000</t>
  </si>
  <si>
    <t>Мероприятие "Установка ограждения СДК"</t>
  </si>
  <si>
    <t>1100002000</t>
  </si>
  <si>
    <t>Мероприятие "Приобретение рассады цветов и саженцев"</t>
  </si>
  <si>
    <t>1100003000</t>
  </si>
  <si>
    <t>Мероприятие "Приобретение хозяйственных товаров для проведения субботника"</t>
  </si>
  <si>
    <t>1100004000</t>
  </si>
  <si>
    <t>1100005000</t>
  </si>
  <si>
    <t>1100006000</t>
  </si>
  <si>
    <t>1100007000</t>
  </si>
  <si>
    <t>1100008000</t>
  </si>
  <si>
    <t>1100009000</t>
  </si>
  <si>
    <t>1100010000</t>
  </si>
  <si>
    <t>1100011000</t>
  </si>
  <si>
    <t>1100012000</t>
  </si>
  <si>
    <t>1100013000</t>
  </si>
  <si>
    <t>Муниципальная программа "Благоустройство территории Краснопольского сельсовета на 2018-2022 годы"</t>
  </si>
  <si>
    <t>Мероприятие "Содержание мест захоронения"</t>
  </si>
  <si>
    <t>Мероприятие "Скашивание травы на территории поселения в весенне-летний период"</t>
  </si>
  <si>
    <t>Мероприятие "Очистка улиц от мусора"</t>
  </si>
  <si>
    <t>Мероприятие "Вывоз несанкционированных свалок"</t>
  </si>
  <si>
    <t>Мероприятие "Приобретение основных средств, ГСМ, материалов"</t>
  </si>
  <si>
    <t>Мероприятие "Обрезка, побелка деревьев"</t>
  </si>
  <si>
    <t>Мероприятие "Содержание и текущий ремонт водопровода, водораздаточных колонок, водонапорной башни"</t>
  </si>
  <si>
    <t>Мероприятие "Озеленение территории поселения"</t>
  </si>
  <si>
    <t>Мероприятие "Содержание, ремонт, замена осветительных приборов и оборудования уличного освещения"</t>
  </si>
  <si>
    <t>Мероприятие "Оплата услуг по поставке электроэнергии для уличного освещения"</t>
  </si>
  <si>
    <t>Муниципальная программа "Формирование законопослушного поведения участников дорожного движения в МО Краснопольский сельсовет на 2017-2021 годы"</t>
  </si>
  <si>
    <t>Мероприятие "Установка дорожных знаков в соответствии с проектом организации дорожного движения на территории населенных пунктов сельского поселения"</t>
  </si>
  <si>
    <t>Мероприятие "Выполнение дорожных работ, направленных на повышение безопасности дорожного движения (сезонное содержание дорог)</t>
  </si>
  <si>
    <t>0800002000</t>
  </si>
  <si>
    <t>0800003000</t>
  </si>
  <si>
    <t>Мероприятие "Профессиональная подготовка, переподготовка и повышение квалификации"</t>
  </si>
  <si>
    <t>0900005000</t>
  </si>
  <si>
    <t>Муниципальная программа "Развитие культуры в Краснопольском сельсовете на 2018-2022 годы""</t>
  </si>
  <si>
    <t>Мероприятие "Проведение календарных праздников и мероприятий"</t>
  </si>
  <si>
    <t>1600001000</t>
  </si>
  <si>
    <t>Мероприятие "Проведение национальных праздников"</t>
  </si>
  <si>
    <t>1600002000</t>
  </si>
  <si>
    <t>1600003000</t>
  </si>
  <si>
    <t>Мероприятие "Субсидии на предоставление услуг культурного досуга"</t>
  </si>
  <si>
    <t>Мероприятие "Обеспечение деятельности структурных подразделений методического кабинета, централизованной бухгалтерии, группы хозяйственного обслуживания в сфере культуры"</t>
  </si>
  <si>
    <t>Уплата налогов, сборов и иных платежей</t>
  </si>
  <si>
    <t>850</t>
  </si>
  <si>
    <t>0900006000</t>
  </si>
  <si>
    <t>1000</t>
  </si>
  <si>
    <t>0900007000</t>
  </si>
  <si>
    <t>КОСГУ</t>
  </si>
  <si>
    <t>Муниципальная программа "Комплексное развитие системы социальной инфраструктуры Краснопольского сельсовета на 2018-2027 годы"</t>
  </si>
  <si>
    <t>1400001000</t>
  </si>
  <si>
    <t>Мероприятие "Подготовка проектно-сметной документации для строительства плоскостного стадиона</t>
  </si>
  <si>
    <t>Основное мероприятие "Организационные мероприятия по выполнению программы"</t>
  </si>
  <si>
    <t>Основное мероприятие "Профилактика терроризма и экстремизма, минимизация и ликвидация последствий терроризма и экстремизма"</t>
  </si>
  <si>
    <t>0500003030</t>
  </si>
  <si>
    <t>Муниципальная программа "Комплексное развитие коммунальной инфраструктуры на территории Краснопольского сельсовета на           2016-2025годы"</t>
  </si>
  <si>
    <t>Мероприятие "Капитальный ремонт водопроводной сети"</t>
  </si>
  <si>
    <t>0400001000</t>
  </si>
  <si>
    <t>Мероприятие "Приобретение установки по обеззараживанию и очистке воды"</t>
  </si>
  <si>
    <t>0400003000</t>
  </si>
  <si>
    <t>Мероприятие "Оформление права собственности на водозаборную башню, водопровод"</t>
  </si>
  <si>
    <t>0400004000</t>
  </si>
  <si>
    <t>0900051180</t>
  </si>
  <si>
    <t>0900070260</t>
  </si>
  <si>
    <t>Мероприятие "Проектирование и строительство водозабора в с. Краснополье"</t>
  </si>
  <si>
    <t>Мероприятие "Доплаты к пенсиям муниципальных служащих"</t>
  </si>
  <si>
    <t>Публичные нормативные обязательства</t>
  </si>
  <si>
    <t>Социальное обеспечение населения</t>
  </si>
  <si>
    <t>1003</t>
  </si>
  <si>
    <t>Мероприятие "Субсидии на оплату жилищно-коммунальных услуг отдельным категориям граждан"</t>
  </si>
  <si>
    <t>611</t>
  </si>
  <si>
    <t>241</t>
  </si>
  <si>
    <t>Муниципальная программа "Энергосбережение и повышение энергоэффективности в Алтайском районе на 2015-2020 годы"</t>
  </si>
  <si>
    <t>Мероприятие "Установка модульнойугольной котельной СДК с. Краснополье"</t>
  </si>
  <si>
    <t>0200002000</t>
  </si>
  <si>
    <t>090000300</t>
  </si>
  <si>
    <t>1300003000</t>
  </si>
  <si>
    <t>Мероприятие "Ремонт пожарного бокса (кровля)"</t>
  </si>
  <si>
    <t>0600006000</t>
  </si>
  <si>
    <t>Мероприятие "Модернизация систем уличного освещения Краснопольского сельсовета - установка светильников с энергосберегающими технологиями"</t>
  </si>
  <si>
    <t>Субсидии на обеспечение первичных мер пожарной безопасности</t>
  </si>
  <si>
    <t>0600071260</t>
  </si>
  <si>
    <t>Субсидии на поддержку подразделений добровольной пожарной охраны</t>
  </si>
  <si>
    <t>0600071250</t>
  </si>
  <si>
    <t>Субсидия на реализацию мероприятий, направленных на энергосбережение и повышение энергетической эффективности</t>
  </si>
  <si>
    <t xml:space="preserve"> Мероприятие "Приобретение первичных средств пожаротушения, противопожарного иныентаря, оборудования, тех. средств пожаротушения"</t>
  </si>
  <si>
    <t>Изменение плана</t>
  </si>
  <si>
    <t>план с изменениями</t>
  </si>
  <si>
    <t>Субвенции по определению перечня должностных лиц по уполномоченным составлять протоколы об административным правонарушениям</t>
  </si>
  <si>
    <t>0900070230</t>
  </si>
  <si>
    <t>Актуализация документов территориального планирования сельсоветов в составе Алтайского района</t>
  </si>
  <si>
    <t>9080001000</t>
  </si>
  <si>
    <t>0200071520</t>
  </si>
  <si>
    <t>Субсидия на восстановление (ремонт, благоустройство) воинских захоронений на территории Республики Хакасия</t>
  </si>
  <si>
    <t>11000R299F</t>
  </si>
  <si>
    <t>Субсидии на дополнительное профессиональное образование муниципальных служащих и глав муниципальных образований Республики Хакасия</t>
  </si>
  <si>
    <t>0900071178</t>
  </si>
  <si>
    <r>
      <t xml:space="preserve">   </t>
    </r>
    <r>
      <rPr>
        <b/>
        <sz val="11"/>
        <color indexed="8"/>
        <rFont val="Times New Roman"/>
        <family val="1"/>
      </rPr>
      <t xml:space="preserve"> Резервные фонды</t>
    </r>
  </si>
  <si>
    <t>Мероприятие " Строительство плоскостного стадиона"</t>
  </si>
  <si>
    <t>1400000000</t>
  </si>
  <si>
    <t>1400003000</t>
  </si>
  <si>
    <t>Муниципальная программа "Развитие и поддержка территориального общественного самоуправления на территории Краснопольского сельсовета на 2021-2025 годы"</t>
  </si>
  <si>
    <t>2700002000</t>
  </si>
  <si>
    <t>2700003000</t>
  </si>
  <si>
    <t>0600005000</t>
  </si>
  <si>
    <t>Мероприятие "Поддержка подразделений добровольной пожарной охраны"</t>
  </si>
  <si>
    <t>Муниципальная программа «По профилактике правонарушений, обеспечение безопасности и общественного порядка и мерам по усилению борьбы с преступностью, терроризмом и экстремизмом, минимизации  и ликвидации их последствий на территории Краснопольского сельсовета на 2021-2025годы»</t>
  </si>
  <si>
    <t>Мероприятие "Реализация комплексных мер по стимулированию участия наседения в деятельности общественного формирования по охране общественного порядка" (Краснопольская добровольная народная дружина)</t>
  </si>
  <si>
    <t>0500001030</t>
  </si>
  <si>
    <t>Муниципальная программа "Комплексного развития транспортной инфраструктуры Краснопольского сельсовета на 2020-2030 годы"</t>
  </si>
  <si>
    <t>Мероприятие "Реконструкция автомобильных дорог"</t>
  </si>
  <si>
    <t>Мероприятие "Содержание автомобильных дорог местного значения"</t>
  </si>
  <si>
    <t>Мероприятие "Приобретение и содержание информационных знаков, стендов"</t>
  </si>
  <si>
    <t>1300004000</t>
  </si>
  <si>
    <t>Мероприятие "Проведение плановых мероприятий (трудовые десанты, субботники) по благоустройству территории ТОС"</t>
  </si>
  <si>
    <t>Мероприятие "Организация участия ТОС в благотворительных, поселковых, районных, республиканских творческих и культурно-массовых мероприятиях"</t>
  </si>
  <si>
    <t>Мероприятие "Организация и проведение конкурсов "Лучший ТОС" и "лучший активист ТОС" иных акций"</t>
  </si>
  <si>
    <r>
      <t>Иные з</t>
    </r>
    <r>
      <rPr>
        <sz val="11"/>
        <color indexed="8"/>
        <rFont val="Times New Roman"/>
        <family val="1"/>
      </rPr>
      <t xml:space="preserve">акупки товаров, работ и услуг  для обеспечения государственных  (муниципальных) нужд </t>
    </r>
  </si>
  <si>
    <t>0500001010</t>
  </si>
  <si>
    <t>Муниципальная программа "Поддержка общественных организаций на 2021-2025 годы"</t>
  </si>
  <si>
    <t>Мероприятие "Установка подъемных гаражных ворот"</t>
  </si>
  <si>
    <t>0200003000</t>
  </si>
  <si>
    <t>Муниципальная программа "Энергосбережение и повышение энергетической эффективности в Краснопольском сельсовете на 2021-2025 годы"</t>
  </si>
  <si>
    <t>Муниципальная программа "Поддержка малых и иных сел на 2018 - 2022 годы"</t>
  </si>
  <si>
    <t>2600000000</t>
  </si>
  <si>
    <t>Мероприятие "Подготовка документов территориального планирования и правил землепользования и застройки"</t>
  </si>
  <si>
    <t>1100014000</t>
  </si>
  <si>
    <t xml:space="preserve">          Субсидии на обеспечение развития и укрепления материально-технической базы домов культуры в населенных пунктах с числом жителей до 50 тыс. человек</t>
  </si>
  <si>
    <t>1600005000</t>
  </si>
  <si>
    <t>Муниципальная программа "Управление муниципальным имуществом Краснопольского сельсовета на 2021-2023годы"</t>
  </si>
  <si>
    <t>2900000000</t>
  </si>
  <si>
    <t>Мероприятие "Межевание и постановка на кадастровый учет земель сельскохозяйственного назначения"</t>
  </si>
  <si>
    <t>2900001000</t>
  </si>
  <si>
    <t>изменение плана</t>
  </si>
  <si>
    <t>10000</t>
  </si>
  <si>
    <t>Мероприятие "Бурение разведочно-эксплутационной скважины глубиной 60 метров с выдачей паспорта СХА воды и гидрогеологического заключения на объект лицензирования""</t>
  </si>
  <si>
    <t>Субсидии на выполнение работ по формированию и постановке на кадастровый учет земельных участков сельскохозяйственного назначения, образованных в счет невостребованных земельных долей</t>
  </si>
  <si>
    <t>2900071550</t>
  </si>
  <si>
    <t>0400005000</t>
  </si>
  <si>
    <t>0400006000</t>
  </si>
  <si>
    <t>рублей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</si>
  <si>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</si>
  <si>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</si>
  <si>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Другие вопросы в области национальной безопасности и правоохранительной деятельности</t>
  </si>
  <si>
    <t>0900091000</t>
  </si>
  <si>
    <t>0400007000</t>
  </si>
  <si>
    <t>Муниципальная программа Алтайского района "Модернизация и реформирование жилищно-коммунального хозяйства Алтайского района на 2021-2025 годы"</t>
  </si>
  <si>
    <t>0400021000</t>
  </si>
  <si>
    <t>410</t>
  </si>
  <si>
    <t>3116700</t>
  </si>
  <si>
    <t>Бюджетные инвестиции в объекты капитального строительства государственной (муниципальной) собственности)</t>
  </si>
  <si>
    <t>Мероприятие "Приобретение модульной фильтровальной установки и выполнение пусконаладочных работ"</t>
  </si>
  <si>
    <t xml:space="preserve">Ведомственная структура расходов бюджета муниципального образования Краснопольский сельсовет на 2022 год </t>
  </si>
  <si>
    <t>0900008000</t>
  </si>
  <si>
    <t>Мероприятие "Утепление стен здания администрации Краснопольского сельсовета"</t>
  </si>
  <si>
    <t>16000R4670</t>
  </si>
  <si>
    <t>Субсидия на развитие сети учреждений культурно-досугового типа</t>
  </si>
  <si>
    <t>160A155130</t>
  </si>
  <si>
    <t>Субсидии из республиканского бюджета Республики Хакасия на укрепление материально-технической базы муниципальных учреждений в сфере культуры</t>
  </si>
  <si>
    <t>1600071380</t>
  </si>
  <si>
    <t>1600070270</t>
  </si>
  <si>
    <t>Обеспечение проведения выборов и референдумов</t>
  </si>
  <si>
    <t>Мероприятие "Проведение выборов главы муниципального образования Краснопольский сельсовет</t>
  </si>
  <si>
    <t>1923300</t>
  </si>
  <si>
    <t>Мероприятие "Капитальный ремонт структурного подразделения МБУК Краснопольский сельский Дом культуры Смирновский сельский клуб"</t>
  </si>
  <si>
    <t>Закупки в целях капитального ремонта</t>
  </si>
  <si>
    <t>Мероприятие "Уничтожение очагов дикорастущей копонли"</t>
  </si>
  <si>
    <t>0500012000</t>
  </si>
  <si>
    <t>0</t>
  </si>
  <si>
    <t>0500010000</t>
  </si>
  <si>
    <t>Мероприятие "Организация ДНД и обеспечение их деятельности"</t>
  </si>
  <si>
    <t>610</t>
  </si>
  <si>
    <t>Мероприятие "Разработать и распространить среди населения памятки(листовки) о порядке действия при совершении правонарушений"</t>
  </si>
  <si>
    <t>Мероприятие "Разработать и распространить, среди населения памятки (листовки) о порядке действия при совершения терроризма и экстремизма"</t>
  </si>
  <si>
    <t>Приложение  3 к решению Совета депутатов Краснопольского сельсовета "О внесении изменений в решение Совета депутатов Краснопольского сельсовета "О бюджете муниципального образования Краснопольский сельсовет на 2022 год и плановый период 2023 и 2024 годов"                             приложение 9 к решению от 24.12.2021 № 67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</si>
</sst>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"/>
    <numFmt numFmtId="183" formatCode="[$-FC19]d\ mmmm\ yyyy\ &quot;г.&quot;"/>
    <numFmt numFmtId="184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6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2">
    <xf numFmtId="0" fontId="0" fillId="0" borderId="0" xfId="0" applyFont="1" applyAlignment="1">
      <alignment/>
    </xf>
    <xf numFmtId="0" fontId="4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34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4" borderId="0" xfId="0" applyFont="1" applyFill="1" applyAlignment="1">
      <alignment/>
    </xf>
    <xf numFmtId="0" fontId="5" fillId="33" borderId="10" xfId="0" applyFont="1" applyFill="1" applyBorder="1" applyAlignment="1">
      <alignment wrapText="1"/>
    </xf>
    <xf numFmtId="0" fontId="3" fillId="0" borderId="0" xfId="0" applyFont="1" applyAlignment="1">
      <alignment/>
    </xf>
    <xf numFmtId="0" fontId="5" fillId="33" borderId="10" xfId="0" applyFont="1" applyFill="1" applyBorder="1" applyAlignment="1">
      <alignment horizontal="center" wrapText="1"/>
    </xf>
    <xf numFmtId="0" fontId="5" fillId="33" borderId="0" xfId="0" applyFont="1" applyFill="1" applyBorder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5" fillId="36" borderId="11" xfId="0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vertical="center" wrapText="1"/>
    </xf>
    <xf numFmtId="49" fontId="5" fillId="36" borderId="11" xfId="0" applyNumberFormat="1" applyFont="1" applyFill="1" applyBorder="1" applyAlignment="1">
      <alignment horizontal="center" wrapText="1"/>
    </xf>
    <xf numFmtId="182" fontId="5" fillId="36" borderId="11" xfId="0" applyNumberFormat="1" applyFont="1" applyFill="1" applyBorder="1" applyAlignment="1">
      <alignment horizontal="center" wrapText="1"/>
    </xf>
    <xf numFmtId="0" fontId="5" fillId="36" borderId="11" xfId="0" applyFont="1" applyFill="1" applyBorder="1" applyAlignment="1">
      <alignment horizontal="left" vertical="center" wrapText="1"/>
    </xf>
    <xf numFmtId="0" fontId="5" fillId="36" borderId="11" xfId="0" applyFont="1" applyFill="1" applyBorder="1" applyAlignment="1">
      <alignment vertical="center" wrapText="1"/>
    </xf>
    <xf numFmtId="0" fontId="3" fillId="36" borderId="11" xfId="0" applyFont="1" applyFill="1" applyBorder="1" applyAlignment="1">
      <alignment horizontal="left" vertical="center" wrapText="1"/>
    </xf>
    <xf numFmtId="0" fontId="3" fillId="36" borderId="11" xfId="0" applyFont="1" applyFill="1" applyBorder="1" applyAlignment="1">
      <alignment vertical="center" wrapText="1"/>
    </xf>
    <xf numFmtId="49" fontId="3" fillId="36" borderId="1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 horizontal="center" wrapText="1"/>
    </xf>
    <xf numFmtId="182" fontId="3" fillId="36" borderId="11" xfId="0" applyNumberFormat="1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vertical="top" shrinkToFit="1"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49" fontId="3" fillId="0" borderId="11" xfId="0" applyNumberFormat="1" applyFont="1" applyFill="1" applyBorder="1" applyAlignment="1">
      <alignment vertical="top" shrinkToFit="1"/>
    </xf>
    <xf numFmtId="0" fontId="5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shrinkToFit="1"/>
    </xf>
    <xf numFmtId="49" fontId="3" fillId="0" borderId="11" xfId="0" applyNumberFormat="1" applyFont="1" applyFill="1" applyBorder="1" applyAlignment="1">
      <alignment horizontal="center" shrinkToFit="1"/>
    </xf>
    <xf numFmtId="182" fontId="3" fillId="0" borderId="11" xfId="0" applyNumberFormat="1" applyFont="1" applyFill="1" applyBorder="1" applyAlignment="1">
      <alignment horizontal="center" shrinkToFit="1"/>
    </xf>
    <xf numFmtId="0" fontId="3" fillId="0" borderId="11" xfId="0" applyFont="1" applyFill="1" applyBorder="1" applyAlignment="1">
      <alignment vertical="top" wrapText="1"/>
    </xf>
    <xf numFmtId="49" fontId="3" fillId="36" borderId="11" xfId="0" applyNumberFormat="1" applyFont="1" applyFill="1" applyBorder="1" applyAlignment="1">
      <alignment vertical="top" shrinkToFit="1"/>
    </xf>
    <xf numFmtId="49" fontId="3" fillId="36" borderId="11" xfId="0" applyNumberFormat="1" applyFont="1" applyFill="1" applyBorder="1" applyAlignment="1">
      <alignment horizontal="center" vertical="center" shrinkToFit="1"/>
    </xf>
    <xf numFmtId="49" fontId="3" fillId="36" borderId="11" xfId="0" applyNumberFormat="1" applyFont="1" applyFill="1" applyBorder="1" applyAlignment="1">
      <alignment horizontal="center" shrinkToFit="1"/>
    </xf>
    <xf numFmtId="182" fontId="3" fillId="36" borderId="11" xfId="0" applyNumberFormat="1" applyFont="1" applyFill="1" applyBorder="1" applyAlignment="1">
      <alignment horizontal="center" shrinkToFit="1"/>
    </xf>
    <xf numFmtId="182" fontId="3" fillId="0" borderId="11" xfId="0" applyNumberFormat="1" applyFont="1" applyBorder="1" applyAlignment="1">
      <alignment/>
    </xf>
    <xf numFmtId="0" fontId="3" fillId="34" borderId="11" xfId="0" applyFont="1" applyFill="1" applyBorder="1" applyAlignment="1">
      <alignment vertical="top" wrapText="1"/>
    </xf>
    <xf numFmtId="49" fontId="3" fillId="34" borderId="11" xfId="0" applyNumberFormat="1" applyFont="1" applyFill="1" applyBorder="1" applyAlignment="1">
      <alignment vertical="top" shrinkToFit="1"/>
    </xf>
    <xf numFmtId="0" fontId="5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shrinkToFit="1"/>
    </xf>
    <xf numFmtId="49" fontId="3" fillId="34" borderId="11" xfId="0" applyNumberFormat="1" applyFont="1" applyFill="1" applyBorder="1" applyAlignment="1">
      <alignment horizontal="center" shrinkToFit="1"/>
    </xf>
    <xf numFmtId="182" fontId="3" fillId="34" borderId="11" xfId="0" applyNumberFormat="1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vertical="top" shrinkToFit="1"/>
    </xf>
    <xf numFmtId="49" fontId="3" fillId="33" borderId="11" xfId="0" applyNumberFormat="1" applyFont="1" applyFill="1" applyBorder="1" applyAlignment="1">
      <alignment horizontal="center" vertical="center" shrinkToFit="1"/>
    </xf>
    <xf numFmtId="49" fontId="3" fillId="33" borderId="11" xfId="0" applyNumberFormat="1" applyFont="1" applyFill="1" applyBorder="1" applyAlignment="1">
      <alignment horizontal="center" shrinkToFit="1"/>
    </xf>
    <xf numFmtId="182" fontId="3" fillId="33" borderId="11" xfId="0" applyNumberFormat="1" applyFont="1" applyFill="1" applyBorder="1" applyAlignment="1">
      <alignment horizontal="center" shrinkToFit="1"/>
    </xf>
    <xf numFmtId="0" fontId="8" fillId="33" borderId="11" xfId="0" applyFont="1" applyFill="1" applyBorder="1" applyAlignment="1">
      <alignment horizontal="left" vertical="top" wrapText="1"/>
    </xf>
    <xf numFmtId="49" fontId="8" fillId="33" borderId="11" xfId="0" applyNumberFormat="1" applyFont="1" applyFill="1" applyBorder="1" applyAlignment="1">
      <alignment vertical="top" shrinkToFit="1"/>
    </xf>
    <xf numFmtId="0" fontId="9" fillId="34" borderId="11" xfId="0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shrinkToFit="1"/>
    </xf>
    <xf numFmtId="49" fontId="8" fillId="33" borderId="11" xfId="0" applyNumberFormat="1" applyFont="1" applyFill="1" applyBorder="1" applyAlignment="1">
      <alignment horizontal="center" shrinkToFit="1"/>
    </xf>
    <xf numFmtId="182" fontId="8" fillId="33" borderId="11" xfId="0" applyNumberFormat="1" applyFont="1" applyFill="1" applyBorder="1" applyAlignment="1">
      <alignment horizontal="center" shrinkToFit="1"/>
    </xf>
    <xf numFmtId="0" fontId="6" fillId="35" borderId="11" xfId="0" applyFont="1" applyFill="1" applyBorder="1" applyAlignment="1">
      <alignment horizontal="left" vertical="top" wrapText="1"/>
    </xf>
    <xf numFmtId="0" fontId="7" fillId="34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shrinkToFit="1"/>
    </xf>
    <xf numFmtId="49" fontId="6" fillId="33" borderId="11" xfId="0" applyNumberFormat="1" applyFont="1" applyFill="1" applyBorder="1" applyAlignment="1">
      <alignment horizontal="center" shrinkToFit="1"/>
    </xf>
    <xf numFmtId="182" fontId="6" fillId="33" borderId="11" xfId="0" applyNumberFormat="1" applyFont="1" applyFill="1" applyBorder="1" applyAlignment="1">
      <alignment horizontal="center" shrinkToFit="1"/>
    </xf>
    <xf numFmtId="0" fontId="8" fillId="35" borderId="11" xfId="0" applyFont="1" applyFill="1" applyBorder="1" applyAlignment="1">
      <alignment horizontal="left" vertical="top" wrapText="1"/>
    </xf>
    <xf numFmtId="0" fontId="7" fillId="36" borderId="11" xfId="0" applyFont="1" applyFill="1" applyBorder="1" applyAlignment="1">
      <alignment horizontal="left" vertical="top" wrapText="1"/>
    </xf>
    <xf numFmtId="49" fontId="6" fillId="36" borderId="11" xfId="0" applyNumberFormat="1" applyFont="1" applyFill="1" applyBorder="1" applyAlignment="1">
      <alignment vertical="top" shrinkToFit="1"/>
    </xf>
    <xf numFmtId="0" fontId="7" fillId="36" borderId="11" xfId="0" applyFont="1" applyFill="1" applyBorder="1" applyAlignment="1">
      <alignment horizontal="center" vertical="center" wrapText="1"/>
    </xf>
    <xf numFmtId="49" fontId="6" fillId="36" borderId="11" xfId="0" applyNumberFormat="1" applyFont="1" applyFill="1" applyBorder="1" applyAlignment="1">
      <alignment horizontal="center" vertical="center" shrinkToFit="1"/>
    </xf>
    <xf numFmtId="49" fontId="6" fillId="36" borderId="11" xfId="0" applyNumberFormat="1" applyFont="1" applyFill="1" applyBorder="1" applyAlignment="1">
      <alignment horizontal="center" shrinkToFit="1"/>
    </xf>
    <xf numFmtId="49" fontId="7" fillId="36" borderId="11" xfId="0" applyNumberFormat="1" applyFont="1" applyFill="1" applyBorder="1" applyAlignment="1">
      <alignment horizontal="center" wrapText="1"/>
    </xf>
    <xf numFmtId="182" fontId="6" fillId="36" borderId="11" xfId="0" applyNumberFormat="1" applyFont="1" applyFill="1" applyBorder="1" applyAlignment="1">
      <alignment horizontal="center" shrinkToFit="1"/>
    </xf>
    <xf numFmtId="0" fontId="6" fillId="0" borderId="11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vertical="top" shrinkToFit="1"/>
    </xf>
    <xf numFmtId="49" fontId="6" fillId="0" borderId="11" xfId="0" applyNumberFormat="1" applyFont="1" applyFill="1" applyBorder="1" applyAlignment="1">
      <alignment horizontal="center" shrinkToFit="1"/>
    </xf>
    <xf numFmtId="0" fontId="6" fillId="33" borderId="11" xfId="0" applyFont="1" applyFill="1" applyBorder="1" applyAlignment="1">
      <alignment horizontal="left" vertical="top" wrapText="1"/>
    </xf>
    <xf numFmtId="0" fontId="3" fillId="36" borderId="11" xfId="0" applyFont="1" applyFill="1" applyBorder="1" applyAlignment="1">
      <alignment horizontal="left" vertical="top" wrapText="1"/>
    </xf>
    <xf numFmtId="49" fontId="3" fillId="36" borderId="11" xfId="0" applyNumberFormat="1" applyFont="1" applyFill="1" applyBorder="1" applyAlignment="1">
      <alignment horizontal="center" vertical="top" shrinkToFit="1"/>
    </xf>
    <xf numFmtId="0" fontId="5" fillId="36" borderId="11" xfId="0" applyFont="1" applyFill="1" applyBorder="1" applyAlignment="1">
      <alignment horizontal="center" vertical="top" wrapText="1"/>
    </xf>
    <xf numFmtId="0" fontId="3" fillId="34" borderId="11" xfId="0" applyFont="1" applyFill="1" applyBorder="1" applyAlignment="1">
      <alignment horizontal="left" vertical="top" wrapText="1"/>
    </xf>
    <xf numFmtId="49" fontId="3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 horizontal="center" vertical="top" wrapText="1"/>
    </xf>
    <xf numFmtId="0" fontId="5" fillId="36" borderId="11" xfId="0" applyFont="1" applyFill="1" applyBorder="1" applyAlignment="1">
      <alignment horizontal="left" vertical="top" wrapText="1"/>
    </xf>
    <xf numFmtId="0" fontId="5" fillId="34" borderId="12" xfId="0" applyFont="1" applyFill="1" applyBorder="1" applyAlignment="1">
      <alignment horizontal="center" wrapText="1"/>
    </xf>
    <xf numFmtId="49" fontId="3" fillId="34" borderId="12" xfId="0" applyNumberFormat="1" applyFont="1" applyFill="1" applyBorder="1" applyAlignment="1">
      <alignment/>
    </xf>
    <xf numFmtId="49" fontId="3" fillId="34" borderId="11" xfId="0" applyNumberFormat="1" applyFont="1" applyFill="1" applyBorder="1" applyAlignment="1">
      <alignment wrapText="1" shrinkToFit="1"/>
    </xf>
    <xf numFmtId="49" fontId="3" fillId="0" borderId="11" xfId="60" applyNumberFormat="1" applyFont="1" applyBorder="1" applyAlignment="1">
      <alignment horizontal="center" wrapText="1"/>
    </xf>
    <xf numFmtId="182" fontId="3" fillId="0" borderId="11" xfId="0" applyNumberFormat="1" applyFont="1" applyBorder="1" applyAlignment="1">
      <alignment horizontal="center" wrapText="1"/>
    </xf>
    <xf numFmtId="0" fontId="6" fillId="36" borderId="11" xfId="0" applyFont="1" applyFill="1" applyBorder="1" applyAlignment="1">
      <alignment horizontal="left" vertical="top" wrapText="1"/>
    </xf>
    <xf numFmtId="0" fontId="5" fillId="36" borderId="11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wrapText="1"/>
    </xf>
    <xf numFmtId="49" fontId="5" fillId="36" borderId="11" xfId="0" applyNumberFormat="1" applyFont="1" applyFill="1" applyBorder="1" applyAlignment="1">
      <alignment vertical="top" shrinkToFit="1"/>
    </xf>
    <xf numFmtId="49" fontId="5" fillId="36" borderId="11" xfId="0" applyNumberFormat="1" applyFont="1" applyFill="1" applyBorder="1" applyAlignment="1">
      <alignment horizontal="center" vertical="center" shrinkToFit="1"/>
    </xf>
    <xf numFmtId="49" fontId="5" fillId="36" borderId="11" xfId="0" applyNumberFormat="1" applyFont="1" applyFill="1" applyBorder="1" applyAlignment="1">
      <alignment horizontal="center" shrinkToFit="1"/>
    </xf>
    <xf numFmtId="182" fontId="5" fillId="36" borderId="11" xfId="0" applyNumberFormat="1" applyFont="1" applyFill="1" applyBorder="1" applyAlignment="1">
      <alignment horizontal="center" shrinkToFit="1"/>
    </xf>
    <xf numFmtId="49" fontId="5" fillId="33" borderId="11" xfId="0" applyNumberFormat="1" applyFont="1" applyFill="1" applyBorder="1" applyAlignment="1">
      <alignment horizontal="center" vertical="top" shrinkToFit="1"/>
    </xf>
    <xf numFmtId="0" fontId="5" fillId="0" borderId="11" xfId="0" applyFont="1" applyBorder="1" applyAlignment="1">
      <alignment/>
    </xf>
    <xf numFmtId="49" fontId="5" fillId="34" borderId="11" xfId="0" applyNumberFormat="1" applyFont="1" applyFill="1" applyBorder="1" applyAlignment="1">
      <alignment horizontal="center" vertical="top" shrinkToFit="1"/>
    </xf>
    <xf numFmtId="0" fontId="5" fillId="34" borderId="11" xfId="0" applyFont="1" applyFill="1" applyBorder="1" applyAlignment="1">
      <alignment/>
    </xf>
    <xf numFmtId="0" fontId="3" fillId="35" borderId="11" xfId="0" applyFont="1" applyFill="1" applyBorder="1" applyAlignment="1">
      <alignment horizontal="left" vertical="top" wrapText="1"/>
    </xf>
    <xf numFmtId="49" fontId="3" fillId="35" borderId="11" xfId="0" applyNumberFormat="1" applyFont="1" applyFill="1" applyBorder="1" applyAlignment="1">
      <alignment vertical="top" shrinkToFit="1"/>
    </xf>
    <xf numFmtId="49" fontId="3" fillId="35" borderId="11" xfId="0" applyNumberFormat="1" applyFont="1" applyFill="1" applyBorder="1" applyAlignment="1">
      <alignment horizontal="center" vertical="center" shrinkToFit="1"/>
    </xf>
    <xf numFmtId="49" fontId="3" fillId="35" borderId="11" xfId="0" applyNumberFormat="1" applyFont="1" applyFill="1" applyBorder="1" applyAlignment="1">
      <alignment horizontal="center" shrinkToFit="1"/>
    </xf>
    <xf numFmtId="182" fontId="3" fillId="35" borderId="11" xfId="0" applyNumberFormat="1" applyFont="1" applyFill="1" applyBorder="1" applyAlignment="1">
      <alignment horizontal="center" shrinkToFit="1"/>
    </xf>
    <xf numFmtId="49" fontId="5" fillId="35" borderId="11" xfId="0" applyNumberFormat="1" applyFont="1" applyFill="1" applyBorder="1" applyAlignment="1">
      <alignment horizontal="center" vertical="top" shrinkToFit="1"/>
    </xf>
    <xf numFmtId="182" fontId="5" fillId="34" borderId="11" xfId="0" applyNumberFormat="1" applyFont="1" applyFill="1" applyBorder="1" applyAlignment="1">
      <alignment/>
    </xf>
    <xf numFmtId="182" fontId="5" fillId="0" borderId="11" xfId="0" applyNumberFormat="1" applyFont="1" applyBorder="1" applyAlignment="1">
      <alignment/>
    </xf>
    <xf numFmtId="0" fontId="6" fillId="0" borderId="11" xfId="0" applyFont="1" applyFill="1" applyBorder="1" applyAlignment="1">
      <alignment vertical="top" wrapText="1"/>
    </xf>
    <xf numFmtId="49" fontId="6" fillId="0" borderId="11" xfId="0" applyNumberFormat="1" applyFont="1" applyFill="1" applyBorder="1" applyAlignment="1">
      <alignment vertical="top" shrinkToFit="1"/>
    </xf>
    <xf numFmtId="49" fontId="6" fillId="0" borderId="11" xfId="0" applyNumberFormat="1" applyFont="1" applyFill="1" applyBorder="1" applyAlignment="1">
      <alignment horizontal="center" vertical="center" shrinkToFit="1"/>
    </xf>
    <xf numFmtId="182" fontId="6" fillId="0" borderId="11" xfId="0" applyNumberFormat="1" applyFont="1" applyFill="1" applyBorder="1" applyAlignment="1">
      <alignment horizontal="center" shrinkToFit="1"/>
    </xf>
    <xf numFmtId="49" fontId="6" fillId="34" borderId="11" xfId="0" applyNumberFormat="1" applyFont="1" applyFill="1" applyBorder="1" applyAlignment="1">
      <alignment vertical="top" shrinkToFit="1"/>
    </xf>
    <xf numFmtId="49" fontId="6" fillId="34" borderId="11" xfId="0" applyNumberFormat="1" applyFont="1" applyFill="1" applyBorder="1" applyAlignment="1">
      <alignment horizontal="center" vertical="center" shrinkToFit="1"/>
    </xf>
    <xf numFmtId="49" fontId="6" fillId="34" borderId="11" xfId="0" applyNumberFormat="1" applyFont="1" applyFill="1" applyBorder="1" applyAlignment="1">
      <alignment horizontal="center" shrinkToFit="1"/>
    </xf>
    <xf numFmtId="182" fontId="6" fillId="34" borderId="11" xfId="0" applyNumberFormat="1" applyFont="1" applyFill="1" applyBorder="1" applyAlignment="1">
      <alignment horizontal="center" shrinkToFit="1"/>
    </xf>
    <xf numFmtId="0" fontId="7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vertical="top" shrinkToFit="1"/>
    </xf>
    <xf numFmtId="49" fontId="7" fillId="33" borderId="11" xfId="0" applyNumberFormat="1" applyFont="1" applyFill="1" applyBorder="1" applyAlignment="1">
      <alignment horizontal="center" vertical="center" shrinkToFit="1"/>
    </xf>
    <xf numFmtId="49" fontId="7" fillId="33" borderId="11" xfId="0" applyNumberFormat="1" applyFont="1" applyFill="1" applyBorder="1" applyAlignment="1">
      <alignment horizontal="center" shrinkToFit="1"/>
    </xf>
    <xf numFmtId="182" fontId="7" fillId="33" borderId="11" xfId="0" applyNumberFormat="1" applyFont="1" applyFill="1" applyBorder="1" applyAlignment="1">
      <alignment horizontal="center" shrinkToFit="1"/>
    </xf>
    <xf numFmtId="0" fontId="9" fillId="33" borderId="11" xfId="0" applyFont="1" applyFill="1" applyBorder="1" applyAlignment="1">
      <alignment horizontal="left" vertical="top" wrapText="1"/>
    </xf>
    <xf numFmtId="49" fontId="9" fillId="33" borderId="11" xfId="0" applyNumberFormat="1" applyFont="1" applyFill="1" applyBorder="1" applyAlignment="1">
      <alignment vertical="top" shrinkToFit="1"/>
    </xf>
    <xf numFmtId="49" fontId="9" fillId="33" borderId="11" xfId="0" applyNumberFormat="1" applyFont="1" applyFill="1" applyBorder="1" applyAlignment="1">
      <alignment horizontal="center" vertical="center" shrinkToFit="1"/>
    </xf>
    <xf numFmtId="49" fontId="9" fillId="33" borderId="11" xfId="0" applyNumberFormat="1" applyFont="1" applyFill="1" applyBorder="1" applyAlignment="1">
      <alignment horizontal="center" shrinkToFit="1"/>
    </xf>
    <xf numFmtId="182" fontId="9" fillId="33" borderId="11" xfId="0" applyNumberFormat="1" applyFont="1" applyFill="1" applyBorder="1" applyAlignment="1">
      <alignment horizontal="center" shrinkToFit="1"/>
    </xf>
    <xf numFmtId="49" fontId="6" fillId="35" borderId="11" xfId="0" applyNumberFormat="1" applyFont="1" applyFill="1" applyBorder="1" applyAlignment="1">
      <alignment vertical="top" shrinkToFit="1"/>
    </xf>
    <xf numFmtId="49" fontId="6" fillId="35" borderId="11" xfId="0" applyNumberFormat="1" applyFont="1" applyFill="1" applyBorder="1" applyAlignment="1">
      <alignment horizontal="center" shrinkToFit="1"/>
    </xf>
    <xf numFmtId="182" fontId="6" fillId="35" borderId="11" xfId="0" applyNumberFormat="1" applyFont="1" applyFill="1" applyBorder="1" applyAlignment="1">
      <alignment horizontal="center" shrinkToFit="1"/>
    </xf>
    <xf numFmtId="0" fontId="7" fillId="34" borderId="11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vertical="top" wrapText="1"/>
    </xf>
    <xf numFmtId="182" fontId="3" fillId="34" borderId="11" xfId="0" applyNumberFormat="1" applyFont="1" applyFill="1" applyBorder="1" applyAlignment="1">
      <alignment horizontal="center" vertical="center" shrinkToFit="1"/>
    </xf>
    <xf numFmtId="0" fontId="5" fillId="36" borderId="11" xfId="0" applyFont="1" applyFill="1" applyBorder="1" applyAlignment="1">
      <alignment horizontal="left" wrapText="1"/>
    </xf>
    <xf numFmtId="0" fontId="5" fillId="36" borderId="11" xfId="0" applyFont="1" applyFill="1" applyBorder="1" applyAlignment="1">
      <alignment/>
    </xf>
    <xf numFmtId="49" fontId="5" fillId="36" borderId="11" xfId="0" applyNumberFormat="1" applyFont="1" applyFill="1" applyBorder="1" applyAlignment="1">
      <alignment horizontal="center" vertical="center"/>
    </xf>
    <xf numFmtId="49" fontId="7" fillId="36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wrapText="1"/>
    </xf>
    <xf numFmtId="0" fontId="6" fillId="36" borderId="11" xfId="0" applyFont="1" applyFill="1" applyBorder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/>
    </xf>
    <xf numFmtId="182" fontId="8" fillId="0" borderId="11" xfId="0" applyNumberFormat="1" applyFont="1" applyFill="1" applyBorder="1" applyAlignment="1">
      <alignment horizontal="center" shrinkToFit="1"/>
    </xf>
    <xf numFmtId="0" fontId="3" fillId="35" borderId="11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/>
    </xf>
    <xf numFmtId="49" fontId="3" fillId="35" borderId="11" xfId="0" applyNumberFormat="1" applyFont="1" applyFill="1" applyBorder="1" applyAlignment="1">
      <alignment horizontal="center" vertical="center"/>
    </xf>
    <xf numFmtId="49" fontId="6" fillId="35" borderId="11" xfId="0" applyNumberFormat="1" applyFont="1" applyFill="1" applyBorder="1" applyAlignment="1">
      <alignment horizontal="center"/>
    </xf>
    <xf numFmtId="49" fontId="3" fillId="35" borderId="11" xfId="0" applyNumberFormat="1" applyFont="1" applyFill="1" applyBorder="1" applyAlignment="1">
      <alignment horizontal="center" vertical="top" shrinkToFit="1"/>
    </xf>
    <xf numFmtId="0" fontId="3" fillId="35" borderId="0" xfId="0" applyFont="1" applyFill="1" applyAlignment="1">
      <alignment/>
    </xf>
    <xf numFmtId="0" fontId="3" fillId="34" borderId="11" xfId="0" applyFont="1" applyFill="1" applyBorder="1" applyAlignment="1">
      <alignment/>
    </xf>
    <xf numFmtId="0" fontId="8" fillId="34" borderId="11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/>
    </xf>
    <xf numFmtId="49" fontId="3" fillId="34" borderId="11" xfId="0" applyNumberFormat="1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/>
    </xf>
    <xf numFmtId="0" fontId="6" fillId="35" borderId="11" xfId="0" applyFont="1" applyFill="1" applyBorder="1" applyAlignment="1">
      <alignment horizontal="left" wrapText="1"/>
    </xf>
    <xf numFmtId="0" fontId="6" fillId="35" borderId="11" xfId="0" applyFont="1" applyFill="1" applyBorder="1" applyAlignment="1">
      <alignment/>
    </xf>
    <xf numFmtId="49" fontId="6" fillId="35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left" wrapText="1"/>
    </xf>
    <xf numFmtId="0" fontId="6" fillId="34" borderId="11" xfId="0" applyFont="1" applyFill="1" applyBorder="1" applyAlignment="1">
      <alignment/>
    </xf>
    <xf numFmtId="49" fontId="6" fillId="34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shrinkToFit="1"/>
    </xf>
    <xf numFmtId="0" fontId="3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6" fillId="36" borderId="11" xfId="0" applyFont="1" applyFill="1" applyBorder="1" applyAlignment="1">
      <alignment horizontal="left" wrapText="1"/>
    </xf>
    <xf numFmtId="49" fontId="6" fillId="36" borderId="11" xfId="0" applyNumberFormat="1" applyFont="1" applyFill="1" applyBorder="1" applyAlignment="1">
      <alignment horizontal="center" vertical="center"/>
    </xf>
    <xf numFmtId="49" fontId="6" fillId="36" borderId="11" xfId="0" applyNumberFormat="1" applyFont="1" applyFill="1" applyBorder="1" applyAlignment="1">
      <alignment horizontal="center"/>
    </xf>
    <xf numFmtId="49" fontId="10" fillId="0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/>
    </xf>
    <xf numFmtId="49" fontId="3" fillId="36" borderId="11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wrapText="1"/>
    </xf>
    <xf numFmtId="0" fontId="6" fillId="0" borderId="11" xfId="0" applyFont="1" applyBorder="1" applyAlignment="1">
      <alignment/>
    </xf>
    <xf numFmtId="49" fontId="6" fillId="0" borderId="11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6" fillId="0" borderId="11" xfId="0" applyFont="1" applyBorder="1" applyAlignment="1">
      <alignment horizontal="left"/>
    </xf>
    <xf numFmtId="2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wrapText="1"/>
    </xf>
    <xf numFmtId="49" fontId="7" fillId="36" borderId="11" xfId="0" applyNumberFormat="1" applyFont="1" applyFill="1" applyBorder="1" applyAlignment="1">
      <alignment horizontal="center" vertical="center" shrinkToFit="1"/>
    </xf>
    <xf numFmtId="49" fontId="7" fillId="36" borderId="11" xfId="0" applyNumberFormat="1" applyFont="1" applyFill="1" applyBorder="1" applyAlignment="1">
      <alignment horizontal="center" shrinkToFit="1"/>
    </xf>
    <xf numFmtId="182" fontId="6" fillId="34" borderId="11" xfId="0" applyNumberFormat="1" applyFont="1" applyFill="1" applyBorder="1" applyAlignment="1">
      <alignment/>
    </xf>
    <xf numFmtId="0" fontId="6" fillId="34" borderId="11" xfId="0" applyFont="1" applyFill="1" applyBorder="1" applyAlignment="1">
      <alignment horizontal="left" vertical="top" wrapText="1"/>
    </xf>
    <xf numFmtId="49" fontId="8" fillId="37" borderId="11" xfId="0" applyNumberFormat="1" applyFont="1" applyFill="1" applyBorder="1" applyAlignment="1">
      <alignment vertical="top" shrinkToFit="1"/>
    </xf>
    <xf numFmtId="49" fontId="8" fillId="34" borderId="11" xfId="0" applyNumberFormat="1" applyFont="1" applyFill="1" applyBorder="1" applyAlignment="1">
      <alignment horizontal="center" vertical="center" shrinkToFit="1"/>
    </xf>
    <xf numFmtId="49" fontId="8" fillId="34" borderId="11" xfId="0" applyNumberFormat="1" applyFont="1" applyFill="1" applyBorder="1" applyAlignment="1">
      <alignment horizontal="center" shrinkToFit="1"/>
    </xf>
    <xf numFmtId="182" fontId="8" fillId="0" borderId="11" xfId="0" applyNumberFormat="1" applyFont="1" applyBorder="1" applyAlignment="1">
      <alignment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Border="1" applyAlignment="1">
      <alignment/>
    </xf>
    <xf numFmtId="182" fontId="3" fillId="36" borderId="11" xfId="0" applyNumberFormat="1" applyFont="1" applyFill="1" applyBorder="1" applyAlignment="1">
      <alignment/>
    </xf>
    <xf numFmtId="49" fontId="3" fillId="37" borderId="11" xfId="0" applyNumberFormat="1" applyFont="1" applyFill="1" applyBorder="1" applyAlignment="1">
      <alignment vertical="top" shrinkToFit="1"/>
    </xf>
    <xf numFmtId="182" fontId="3" fillId="0" borderId="11" xfId="0" applyNumberFormat="1" applyFont="1" applyBorder="1" applyAlignment="1">
      <alignment/>
    </xf>
    <xf numFmtId="49" fontId="6" fillId="37" borderId="11" xfId="0" applyNumberFormat="1" applyFont="1" applyFill="1" applyBorder="1" applyAlignment="1">
      <alignment vertical="top" shrinkToFit="1"/>
    </xf>
    <xf numFmtId="182" fontId="6" fillId="0" borderId="11" xfId="0" applyNumberFormat="1" applyFont="1" applyBorder="1" applyAlignment="1">
      <alignment/>
    </xf>
    <xf numFmtId="0" fontId="3" fillId="36" borderId="11" xfId="0" applyFont="1" applyFill="1" applyBorder="1" applyAlignment="1">
      <alignment horizontal="left" wrapText="1"/>
    </xf>
    <xf numFmtId="49" fontId="3" fillId="36" borderId="11" xfId="0" applyNumberFormat="1" applyFont="1" applyFill="1" applyBorder="1" applyAlignment="1">
      <alignment vertical="center"/>
    </xf>
    <xf numFmtId="49" fontId="3" fillId="36" borderId="11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right"/>
    </xf>
    <xf numFmtId="0" fontId="3" fillId="34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49" fontId="3" fillId="34" borderId="12" xfId="0" applyNumberFormat="1" applyFont="1" applyFill="1" applyBorder="1" applyAlignment="1">
      <alignment shrinkToFit="1"/>
    </xf>
    <xf numFmtId="49" fontId="3" fillId="0" borderId="12" xfId="60" applyNumberFormat="1" applyFont="1" applyBorder="1" applyAlignment="1">
      <alignment/>
    </xf>
    <xf numFmtId="182" fontId="3" fillId="36" borderId="11" xfId="0" applyNumberFormat="1" applyFont="1" applyFill="1" applyBorder="1" applyAlignment="1">
      <alignment/>
    </xf>
    <xf numFmtId="0" fontId="3" fillId="34" borderId="11" xfId="0" applyFont="1" applyFill="1" applyBorder="1" applyAlignment="1">
      <alignment wrapText="1"/>
    </xf>
    <xf numFmtId="49" fontId="5" fillId="0" borderId="11" xfId="0" applyNumberFormat="1" applyFont="1" applyFill="1" applyBorder="1" applyAlignment="1">
      <alignment horizontal="center" shrinkToFit="1"/>
    </xf>
    <xf numFmtId="182" fontId="5" fillId="0" borderId="11" xfId="0" applyNumberFormat="1" applyFont="1" applyFill="1" applyBorder="1" applyAlignment="1">
      <alignment horizontal="center" shrinkToFit="1"/>
    </xf>
    <xf numFmtId="0" fontId="5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center" vertical="center" shrinkToFit="1"/>
    </xf>
    <xf numFmtId="2" fontId="6" fillId="33" borderId="11" xfId="0" applyNumberFormat="1" applyFont="1" applyFill="1" applyBorder="1" applyAlignment="1">
      <alignment horizontal="center" shrinkToFit="1"/>
    </xf>
    <xf numFmtId="2" fontId="3" fillId="0" borderId="11" xfId="0" applyNumberFormat="1" applyFont="1" applyFill="1" applyBorder="1" applyAlignment="1">
      <alignment horizontal="center" shrinkToFit="1"/>
    </xf>
    <xf numFmtId="2" fontId="5" fillId="36" borderId="11" xfId="0" applyNumberFormat="1" applyFont="1" applyFill="1" applyBorder="1" applyAlignment="1">
      <alignment horizontal="center" shrinkToFit="1"/>
    </xf>
    <xf numFmtId="182" fontId="5" fillId="36" borderId="13" xfId="0" applyNumberFormat="1" applyFont="1" applyFill="1" applyBorder="1" applyAlignment="1">
      <alignment horizontal="center" wrapText="1"/>
    </xf>
    <xf numFmtId="182" fontId="3" fillId="36" borderId="13" xfId="0" applyNumberFormat="1" applyFont="1" applyFill="1" applyBorder="1" applyAlignment="1">
      <alignment horizontal="center" wrapText="1"/>
    </xf>
    <xf numFmtId="182" fontId="3" fillId="0" borderId="13" xfId="0" applyNumberFormat="1" applyFont="1" applyFill="1" applyBorder="1" applyAlignment="1">
      <alignment horizontal="center" shrinkToFit="1"/>
    </xf>
    <xf numFmtId="182" fontId="3" fillId="36" borderId="13" xfId="0" applyNumberFormat="1" applyFont="1" applyFill="1" applyBorder="1" applyAlignment="1">
      <alignment horizontal="center" shrinkToFit="1"/>
    </xf>
    <xf numFmtId="182" fontId="3" fillId="34" borderId="13" xfId="0" applyNumberFormat="1" applyFont="1" applyFill="1" applyBorder="1" applyAlignment="1">
      <alignment horizontal="center" shrinkToFit="1"/>
    </xf>
    <xf numFmtId="182" fontId="3" fillId="33" borderId="13" xfId="0" applyNumberFormat="1" applyFont="1" applyFill="1" applyBorder="1" applyAlignment="1">
      <alignment horizontal="center" shrinkToFit="1"/>
    </xf>
    <xf numFmtId="0" fontId="3" fillId="0" borderId="13" xfId="0" applyFont="1" applyBorder="1" applyAlignment="1">
      <alignment/>
    </xf>
    <xf numFmtId="182" fontId="3" fillId="0" borderId="13" xfId="0" applyNumberFormat="1" applyFont="1" applyBorder="1" applyAlignment="1">
      <alignment/>
    </xf>
    <xf numFmtId="182" fontId="6" fillId="36" borderId="13" xfId="0" applyNumberFormat="1" applyFont="1" applyFill="1" applyBorder="1" applyAlignment="1">
      <alignment horizontal="center" shrinkToFit="1"/>
    </xf>
    <xf numFmtId="182" fontId="6" fillId="33" borderId="13" xfId="0" applyNumberFormat="1" applyFont="1" applyFill="1" applyBorder="1" applyAlignment="1">
      <alignment horizontal="center" shrinkToFit="1"/>
    </xf>
    <xf numFmtId="182" fontId="8" fillId="33" borderId="13" xfId="0" applyNumberFormat="1" applyFont="1" applyFill="1" applyBorder="1" applyAlignment="1">
      <alignment horizontal="center" shrinkToFit="1"/>
    </xf>
    <xf numFmtId="182" fontId="3" fillId="0" borderId="13" xfId="0" applyNumberFormat="1" applyFont="1" applyBorder="1" applyAlignment="1">
      <alignment horizontal="center" wrapText="1"/>
    </xf>
    <xf numFmtId="182" fontId="5" fillId="36" borderId="13" xfId="0" applyNumberFormat="1" applyFont="1" applyFill="1" applyBorder="1" applyAlignment="1">
      <alignment horizontal="center" shrinkToFit="1"/>
    </xf>
    <xf numFmtId="0" fontId="5" fillId="0" borderId="13" xfId="0" applyFont="1" applyBorder="1" applyAlignment="1">
      <alignment/>
    </xf>
    <xf numFmtId="0" fontId="5" fillId="34" borderId="13" xfId="0" applyFont="1" applyFill="1" applyBorder="1" applyAlignment="1">
      <alignment/>
    </xf>
    <xf numFmtId="182" fontId="6" fillId="0" borderId="13" xfId="0" applyNumberFormat="1" applyFont="1" applyFill="1" applyBorder="1" applyAlignment="1">
      <alignment horizontal="center" shrinkToFit="1"/>
    </xf>
    <xf numFmtId="182" fontId="6" fillId="34" borderId="13" xfId="0" applyNumberFormat="1" applyFont="1" applyFill="1" applyBorder="1" applyAlignment="1">
      <alignment horizontal="center" shrinkToFit="1"/>
    </xf>
    <xf numFmtId="182" fontId="7" fillId="33" borderId="13" xfId="0" applyNumberFormat="1" applyFont="1" applyFill="1" applyBorder="1" applyAlignment="1">
      <alignment horizontal="center" shrinkToFit="1"/>
    </xf>
    <xf numFmtId="182" fontId="9" fillId="33" borderId="13" xfId="0" applyNumberFormat="1" applyFont="1" applyFill="1" applyBorder="1" applyAlignment="1">
      <alignment horizontal="center" shrinkToFit="1"/>
    </xf>
    <xf numFmtId="182" fontId="6" fillId="35" borderId="13" xfId="0" applyNumberFormat="1" applyFont="1" applyFill="1" applyBorder="1" applyAlignment="1">
      <alignment horizontal="center" shrinkToFit="1"/>
    </xf>
    <xf numFmtId="182" fontId="5" fillId="34" borderId="13" xfId="0" applyNumberFormat="1" applyFont="1" applyFill="1" applyBorder="1" applyAlignment="1">
      <alignment/>
    </xf>
    <xf numFmtId="182" fontId="8" fillId="0" borderId="13" xfId="0" applyNumberFormat="1" applyFont="1" applyFill="1" applyBorder="1" applyAlignment="1">
      <alignment horizontal="center" shrinkToFit="1"/>
    </xf>
    <xf numFmtId="182" fontId="3" fillId="35" borderId="13" xfId="0" applyNumberFormat="1" applyFont="1" applyFill="1" applyBorder="1" applyAlignment="1">
      <alignment horizontal="center" shrinkToFit="1"/>
    </xf>
    <xf numFmtId="0" fontId="3" fillId="0" borderId="13" xfId="0" applyFont="1" applyFill="1" applyBorder="1" applyAlignment="1">
      <alignment/>
    </xf>
    <xf numFmtId="182" fontId="3" fillId="36" borderId="13" xfId="0" applyNumberFormat="1" applyFont="1" applyFill="1" applyBorder="1" applyAlignment="1">
      <alignment/>
    </xf>
    <xf numFmtId="182" fontId="6" fillId="34" borderId="13" xfId="0" applyNumberFormat="1" applyFont="1" applyFill="1" applyBorder="1" applyAlignment="1">
      <alignment/>
    </xf>
    <xf numFmtId="2" fontId="3" fillId="0" borderId="13" xfId="0" applyNumberFormat="1" applyFont="1" applyBorder="1" applyAlignment="1">
      <alignment/>
    </xf>
    <xf numFmtId="182" fontId="3" fillId="0" borderId="13" xfId="0" applyNumberFormat="1" applyFont="1" applyBorder="1" applyAlignment="1">
      <alignment/>
    </xf>
    <xf numFmtId="182" fontId="6" fillId="0" borderId="13" xfId="0" applyNumberFormat="1" applyFont="1" applyBorder="1" applyAlignment="1">
      <alignment/>
    </xf>
    <xf numFmtId="49" fontId="3" fillId="36" borderId="13" xfId="0" applyNumberFormat="1" applyFont="1" applyFill="1" applyBorder="1" applyAlignment="1">
      <alignment horizontal="right"/>
    </xf>
    <xf numFmtId="0" fontId="3" fillId="0" borderId="14" xfId="0" applyFont="1" applyBorder="1" applyAlignment="1">
      <alignment/>
    </xf>
    <xf numFmtId="0" fontId="3" fillId="0" borderId="11" xfId="0" applyFont="1" applyBorder="1" applyAlignment="1">
      <alignment/>
    </xf>
    <xf numFmtId="0" fontId="3" fillId="34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3" fillId="0" borderId="0" xfId="0" applyFont="1" applyBorder="1" applyAlignment="1">
      <alignment/>
    </xf>
    <xf numFmtId="182" fontId="3" fillId="0" borderId="11" xfId="0" applyNumberFormat="1" applyFont="1" applyBorder="1" applyAlignment="1">
      <alignment/>
    </xf>
    <xf numFmtId="49" fontId="5" fillId="0" borderId="11" xfId="0" applyNumberFormat="1" applyFont="1" applyBorder="1" applyAlignment="1">
      <alignment/>
    </xf>
    <xf numFmtId="49" fontId="6" fillId="34" borderId="11" xfId="0" applyNumberFormat="1" applyFont="1" applyFill="1" applyBorder="1" applyAlignment="1">
      <alignment/>
    </xf>
    <xf numFmtId="0" fontId="6" fillId="38" borderId="11" xfId="0" applyFont="1" applyFill="1" applyBorder="1" applyAlignment="1">
      <alignment horizontal="left" vertical="top" wrapText="1"/>
    </xf>
    <xf numFmtId="0" fontId="6" fillId="38" borderId="11" xfId="0" applyFont="1" applyFill="1" applyBorder="1" applyAlignment="1">
      <alignment/>
    </xf>
    <xf numFmtId="0" fontId="7" fillId="38" borderId="11" xfId="0" applyFont="1" applyFill="1" applyBorder="1" applyAlignment="1">
      <alignment horizontal="center" wrapText="1"/>
    </xf>
    <xf numFmtId="49" fontId="6" fillId="38" borderId="11" xfId="0" applyNumberFormat="1" applyFont="1" applyFill="1" applyBorder="1" applyAlignment="1">
      <alignment horizontal="center"/>
    </xf>
    <xf numFmtId="49" fontId="7" fillId="38" borderId="11" xfId="0" applyNumberFormat="1" applyFont="1" applyFill="1" applyBorder="1" applyAlignment="1">
      <alignment horizontal="center" wrapText="1"/>
    </xf>
    <xf numFmtId="182" fontId="6" fillId="38" borderId="11" xfId="0" applyNumberFormat="1" applyFont="1" applyFill="1" applyBorder="1" applyAlignment="1">
      <alignment horizontal="center" shrinkToFit="1"/>
    </xf>
    <xf numFmtId="49" fontId="5" fillId="38" borderId="11" xfId="0" applyNumberFormat="1" applyFont="1" applyFill="1" applyBorder="1" applyAlignment="1">
      <alignment horizontal="center" vertical="top" shrinkToFit="1"/>
    </xf>
    <xf numFmtId="0" fontId="5" fillId="38" borderId="0" xfId="0" applyFont="1" applyFill="1" applyAlignment="1">
      <alignment/>
    </xf>
    <xf numFmtId="0" fontId="5" fillId="38" borderId="11" xfId="0" applyFont="1" applyFill="1" applyBorder="1" applyAlignment="1">
      <alignment/>
    </xf>
    <xf numFmtId="0" fontId="5" fillId="38" borderId="13" xfId="0" applyFont="1" applyFill="1" applyBorder="1" applyAlignment="1">
      <alignment/>
    </xf>
    <xf numFmtId="182" fontId="5" fillId="38" borderId="11" xfId="0" applyNumberFormat="1" applyFont="1" applyFill="1" applyBorder="1" applyAlignment="1">
      <alignment/>
    </xf>
    <xf numFmtId="49" fontId="5" fillId="38" borderId="11" xfId="0" applyNumberFormat="1" applyFont="1" applyFill="1" applyBorder="1" applyAlignment="1">
      <alignment/>
    </xf>
    <xf numFmtId="182" fontId="5" fillId="0" borderId="15" xfId="0" applyNumberFormat="1" applyFont="1" applyBorder="1" applyAlignment="1">
      <alignment/>
    </xf>
    <xf numFmtId="49" fontId="6" fillId="34" borderId="11" xfId="0" applyNumberFormat="1" applyFont="1" applyFill="1" applyBorder="1" applyAlignment="1">
      <alignment horizontal="right"/>
    </xf>
    <xf numFmtId="2" fontId="3" fillId="34" borderId="11" xfId="0" applyNumberFormat="1" applyFont="1" applyFill="1" applyBorder="1" applyAlignment="1">
      <alignment horizontal="center" shrinkToFit="1"/>
    </xf>
    <xf numFmtId="49" fontId="7" fillId="36" borderId="11" xfId="0" applyNumberFormat="1" applyFont="1" applyFill="1" applyBorder="1" applyAlignment="1">
      <alignment horizontal="right"/>
    </xf>
    <xf numFmtId="182" fontId="6" fillId="34" borderId="11" xfId="0" applyNumberFormat="1" applyFont="1" applyFill="1" applyBorder="1" applyAlignment="1">
      <alignment horizontal="right"/>
    </xf>
    <xf numFmtId="182" fontId="6" fillId="33" borderId="11" xfId="0" applyNumberFormat="1" applyFont="1" applyFill="1" applyBorder="1" applyAlignment="1">
      <alignment horizontal="right" shrinkToFit="1"/>
    </xf>
    <xf numFmtId="182" fontId="3" fillId="36" borderId="11" xfId="0" applyNumberFormat="1" applyFont="1" applyFill="1" applyBorder="1" applyAlignment="1">
      <alignment horizontal="right" shrinkToFit="1"/>
    </xf>
    <xf numFmtId="2" fontId="5" fillId="36" borderId="11" xfId="0" applyNumberFormat="1" applyFont="1" applyFill="1" applyBorder="1" applyAlignment="1">
      <alignment horizontal="center" wrapText="1"/>
    </xf>
    <xf numFmtId="0" fontId="3" fillId="0" borderId="17" xfId="0" applyFont="1" applyBorder="1" applyAlignment="1">
      <alignment vertical="top" wrapText="1"/>
    </xf>
    <xf numFmtId="0" fontId="3" fillId="0" borderId="17" xfId="0" applyFont="1" applyBorder="1" applyAlignment="1">
      <alignment wrapText="1"/>
    </xf>
    <xf numFmtId="0" fontId="5" fillId="33" borderId="0" xfId="0" applyFont="1" applyFill="1" applyBorder="1" applyAlignment="1">
      <alignment horizontal="center" wrapText="1"/>
    </xf>
    <xf numFmtId="0" fontId="4" fillId="33" borderId="0" xfId="0" applyFont="1" applyFill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4"/>
  <sheetViews>
    <sheetView tabSelected="1" view="pageBreakPreview" zoomScaleSheetLayoutView="100" zoomScalePageLayoutView="0" workbookViewId="0" topLeftCell="A1">
      <selection activeCell="D1" sqref="D1:I1"/>
    </sheetView>
  </sheetViews>
  <sheetFormatPr defaultColWidth="9.140625" defaultRowHeight="15"/>
  <cols>
    <col min="1" max="1" width="71.28125" style="3" customWidth="1"/>
    <col min="2" max="2" width="9.140625" style="3" hidden="1" customWidth="1"/>
    <col min="3" max="3" width="2.7109375" style="3" hidden="1" customWidth="1"/>
    <col min="4" max="4" width="5.140625" style="3" customWidth="1"/>
    <col min="5" max="5" width="5.8515625" style="3" customWidth="1"/>
    <col min="6" max="6" width="12.28125" style="3" customWidth="1"/>
    <col min="7" max="7" width="5.140625" style="3" customWidth="1"/>
    <col min="8" max="8" width="5.57421875" style="3" customWidth="1"/>
    <col min="9" max="9" width="12.7109375" style="3" customWidth="1"/>
    <col min="10" max="10" width="9.421875" style="3" hidden="1" customWidth="1"/>
    <col min="11" max="13" width="9.140625" style="3" hidden="1" customWidth="1"/>
    <col min="14" max="14" width="9.57421875" style="3" hidden="1" customWidth="1"/>
    <col min="15" max="15" width="0.2890625" style="3" customWidth="1"/>
    <col min="16" max="16" width="12.28125" style="3" hidden="1" customWidth="1"/>
    <col min="17" max="17" width="11.421875" style="3" bestFit="1" customWidth="1"/>
    <col min="18" max="18" width="11.8515625" style="3" bestFit="1" customWidth="1"/>
    <col min="19" max="16384" width="9.140625" style="3" customWidth="1"/>
  </cols>
  <sheetData>
    <row r="1" spans="1:18" ht="131.25" customHeight="1">
      <c r="A1" s="1"/>
      <c r="B1" s="1"/>
      <c r="C1" s="1"/>
      <c r="D1" s="288" t="s">
        <v>356</v>
      </c>
      <c r="E1" s="289"/>
      <c r="F1" s="289"/>
      <c r="G1" s="289"/>
      <c r="H1" s="289"/>
      <c r="I1" s="289"/>
      <c r="J1" s="2"/>
      <c r="K1" s="2"/>
      <c r="L1" s="2"/>
      <c r="M1" s="2"/>
      <c r="N1" s="2"/>
      <c r="Q1" s="258"/>
      <c r="R1" s="258"/>
    </row>
    <row r="2" spans="1:18" ht="45" customHeight="1">
      <c r="A2" s="287" t="s">
        <v>334</v>
      </c>
      <c r="B2" s="287"/>
      <c r="C2" s="287"/>
      <c r="D2" s="287"/>
      <c r="E2" s="287"/>
      <c r="F2" s="287"/>
      <c r="G2" s="287"/>
      <c r="H2" s="287"/>
      <c r="I2" s="287"/>
      <c r="J2" s="10"/>
      <c r="K2" s="10"/>
      <c r="L2" s="10"/>
      <c r="M2" s="10"/>
      <c r="N2" s="10"/>
      <c r="O2" s="11"/>
      <c r="P2" s="11"/>
      <c r="Q2" s="258"/>
      <c r="R2" s="258"/>
    </row>
    <row r="3" spans="1:18" ht="13.5" customHeight="1">
      <c r="A3" s="12"/>
      <c r="B3" s="12"/>
      <c r="C3" s="12"/>
      <c r="D3" s="12"/>
      <c r="E3" s="12"/>
      <c r="F3" s="12"/>
      <c r="G3" s="290" t="s">
        <v>322</v>
      </c>
      <c r="H3" s="290"/>
      <c r="I3" s="291"/>
      <c r="J3" s="10"/>
      <c r="K3" s="10"/>
      <c r="L3" s="10"/>
      <c r="M3" s="13"/>
      <c r="N3" s="13"/>
      <c r="O3" s="261"/>
      <c r="P3" s="261"/>
      <c r="Q3" s="258"/>
      <c r="R3" s="254"/>
    </row>
    <row r="4" spans="1:18" ht="63.75" customHeight="1">
      <c r="A4" s="14" t="s">
        <v>64</v>
      </c>
      <c r="B4" s="14" t="s">
        <v>0</v>
      </c>
      <c r="C4" s="14" t="s">
        <v>1</v>
      </c>
      <c r="D4" s="14" t="s">
        <v>60</v>
      </c>
      <c r="E4" s="14" t="s">
        <v>2</v>
      </c>
      <c r="F4" s="15" t="s">
        <v>3</v>
      </c>
      <c r="G4" s="14" t="s">
        <v>4</v>
      </c>
      <c r="H4" s="14" t="s">
        <v>230</v>
      </c>
      <c r="I4" s="14" t="s">
        <v>97</v>
      </c>
      <c r="J4" s="14" t="s">
        <v>5</v>
      </c>
      <c r="K4" s="14" t="s">
        <v>6</v>
      </c>
      <c r="L4" s="14" t="s">
        <v>6</v>
      </c>
      <c r="M4" s="11"/>
      <c r="N4" s="11"/>
      <c r="O4" s="259" t="s">
        <v>268</v>
      </c>
      <c r="P4" s="260" t="s">
        <v>269</v>
      </c>
      <c r="Q4" s="16" t="s">
        <v>315</v>
      </c>
      <c r="R4" s="16" t="s">
        <v>269</v>
      </c>
    </row>
    <row r="5" spans="1:18" s="4" customFormat="1" ht="17.25" customHeight="1">
      <c r="A5" s="17" t="s">
        <v>101</v>
      </c>
      <c r="B5" s="17"/>
      <c r="C5" s="17"/>
      <c r="D5" s="17">
        <v>338</v>
      </c>
      <c r="E5" s="18" t="s">
        <v>14</v>
      </c>
      <c r="F5" s="19" t="s">
        <v>74</v>
      </c>
      <c r="G5" s="19" t="s">
        <v>10</v>
      </c>
      <c r="H5" s="19" t="s">
        <v>10</v>
      </c>
      <c r="I5" s="284">
        <f aca="true" t="shared" si="0" ref="I5:N5">I6+I65+I69+I140+I170+I252+I261+I294</f>
        <v>31508621</v>
      </c>
      <c r="J5" s="20">
        <f t="shared" si="0"/>
        <v>3316.8</v>
      </c>
      <c r="K5" s="20">
        <f t="shared" si="0"/>
        <v>3316.3</v>
      </c>
      <c r="L5" s="20">
        <f t="shared" si="0"/>
        <v>3316.3</v>
      </c>
      <c r="M5" s="20" t="e">
        <f t="shared" si="0"/>
        <v>#VALUE!</v>
      </c>
      <c r="N5" s="20">
        <f t="shared" si="0"/>
        <v>3316.3</v>
      </c>
      <c r="O5" s="20">
        <v>2064.3</v>
      </c>
      <c r="P5" s="224">
        <f>P6+P65+P69+P140+P170+P252+P261+P294</f>
        <v>18752.8</v>
      </c>
      <c r="Q5" s="277">
        <f>Q6+Q63+Q69+Q140+Q170+Q252+Q261+Q294</f>
        <v>239250</v>
      </c>
      <c r="R5" s="106">
        <f>I5+Q5</f>
        <v>31747871</v>
      </c>
    </row>
    <row r="6" spans="1:18" ht="15" customHeight="1">
      <c r="A6" s="21" t="s">
        <v>7</v>
      </c>
      <c r="B6" s="22"/>
      <c r="C6" s="22"/>
      <c r="D6" s="17">
        <v>338</v>
      </c>
      <c r="E6" s="18" t="s">
        <v>8</v>
      </c>
      <c r="F6" s="19" t="s">
        <v>74</v>
      </c>
      <c r="G6" s="19" t="s">
        <v>10</v>
      </c>
      <c r="H6" s="19" t="s">
        <v>10</v>
      </c>
      <c r="I6" s="20">
        <f>I7+I12+I28+I32+I38</f>
        <v>1946541</v>
      </c>
      <c r="J6" s="20">
        <f aca="true" t="shared" si="1" ref="J6:P6">J7+J12+J28+J32+J38</f>
        <v>0</v>
      </c>
      <c r="K6" s="20">
        <f t="shared" si="1"/>
        <v>0</v>
      </c>
      <c r="L6" s="20">
        <f t="shared" si="1"/>
        <v>0</v>
      </c>
      <c r="M6" s="20">
        <f t="shared" si="1"/>
        <v>0</v>
      </c>
      <c r="N6" s="20">
        <f t="shared" si="1"/>
        <v>0</v>
      </c>
      <c r="O6" s="20">
        <f t="shared" si="1"/>
        <v>0</v>
      </c>
      <c r="P6" s="20">
        <f t="shared" si="1"/>
        <v>1425.1</v>
      </c>
      <c r="Q6" s="20">
        <f>Q7+Q12+Q28+Q32+Q38</f>
        <v>131100</v>
      </c>
      <c r="R6" s="20">
        <f>I6+Q6</f>
        <v>2077641</v>
      </c>
    </row>
    <row r="7" spans="1:18" ht="30">
      <c r="A7" s="23" t="s">
        <v>11</v>
      </c>
      <c r="B7" s="24"/>
      <c r="C7" s="24"/>
      <c r="D7" s="17">
        <v>338</v>
      </c>
      <c r="E7" s="25" t="s">
        <v>12</v>
      </c>
      <c r="F7" s="26" t="s">
        <v>74</v>
      </c>
      <c r="G7" s="26" t="s">
        <v>10</v>
      </c>
      <c r="H7" s="19" t="s">
        <v>10</v>
      </c>
      <c r="I7" s="27">
        <f>I8</f>
        <v>816500</v>
      </c>
      <c r="J7" s="28"/>
      <c r="K7" s="28"/>
      <c r="L7" s="28"/>
      <c r="M7" s="11"/>
      <c r="N7" s="11"/>
      <c r="O7" s="29"/>
      <c r="P7" s="225">
        <f>P8</f>
        <v>675.8</v>
      </c>
      <c r="Q7" s="255">
        <f>Q8</f>
        <v>135100</v>
      </c>
      <c r="R7" s="27">
        <f>R8</f>
        <v>951600</v>
      </c>
    </row>
    <row r="8" spans="1:18" ht="29.25" customHeight="1">
      <c r="A8" s="30" t="s">
        <v>135</v>
      </c>
      <c r="B8" s="31" t="s">
        <v>10</v>
      </c>
      <c r="C8" s="31" t="s">
        <v>14</v>
      </c>
      <c r="D8" s="32">
        <v>338</v>
      </c>
      <c r="E8" s="33" t="s">
        <v>12</v>
      </c>
      <c r="F8" s="34" t="s">
        <v>110</v>
      </c>
      <c r="G8" s="34" t="s">
        <v>10</v>
      </c>
      <c r="H8" s="19" t="s">
        <v>10</v>
      </c>
      <c r="I8" s="35">
        <f>I9</f>
        <v>816500</v>
      </c>
      <c r="J8" s="28"/>
      <c r="K8" s="28"/>
      <c r="L8" s="28"/>
      <c r="M8" s="11"/>
      <c r="N8" s="11"/>
      <c r="O8" s="29"/>
      <c r="P8" s="226">
        <f>P9</f>
        <v>675.8</v>
      </c>
      <c r="Q8" s="255">
        <f>Q10</f>
        <v>135100</v>
      </c>
      <c r="R8" s="35">
        <f>R10</f>
        <v>951600</v>
      </c>
    </row>
    <row r="9" spans="1:18" ht="1.5" customHeight="1">
      <c r="A9" s="30" t="s">
        <v>132</v>
      </c>
      <c r="B9" s="31" t="s">
        <v>10</v>
      </c>
      <c r="C9" s="31" t="s">
        <v>14</v>
      </c>
      <c r="D9" s="32">
        <v>338</v>
      </c>
      <c r="E9" s="33" t="s">
        <v>12</v>
      </c>
      <c r="F9" s="34"/>
      <c r="G9" s="34" t="s">
        <v>10</v>
      </c>
      <c r="H9" s="19" t="s">
        <v>10</v>
      </c>
      <c r="I9" s="35">
        <f>I10</f>
        <v>816500</v>
      </c>
      <c r="J9" s="28"/>
      <c r="K9" s="28"/>
      <c r="L9" s="28"/>
      <c r="M9" s="11"/>
      <c r="N9" s="11"/>
      <c r="O9" s="29"/>
      <c r="P9" s="226">
        <f>P10</f>
        <v>675.8</v>
      </c>
      <c r="Q9" s="255"/>
      <c r="R9" s="35">
        <f>R10</f>
        <v>951600</v>
      </c>
    </row>
    <row r="10" spans="1:18" ht="30">
      <c r="A10" s="30" t="s">
        <v>133</v>
      </c>
      <c r="B10" s="31" t="s">
        <v>10</v>
      </c>
      <c r="C10" s="31" t="s">
        <v>14</v>
      </c>
      <c r="D10" s="32">
        <v>338</v>
      </c>
      <c r="E10" s="33" t="s">
        <v>12</v>
      </c>
      <c r="F10" s="34" t="s">
        <v>143</v>
      </c>
      <c r="G10" s="34" t="s">
        <v>10</v>
      </c>
      <c r="H10" s="19" t="s">
        <v>10</v>
      </c>
      <c r="I10" s="35">
        <f>I11</f>
        <v>816500</v>
      </c>
      <c r="J10" s="28"/>
      <c r="K10" s="28"/>
      <c r="L10" s="28"/>
      <c r="M10" s="11"/>
      <c r="N10" s="11"/>
      <c r="O10" s="29"/>
      <c r="P10" s="226">
        <f>P11</f>
        <v>675.8</v>
      </c>
      <c r="Q10" s="255">
        <f>Q11</f>
        <v>135100</v>
      </c>
      <c r="R10" s="35">
        <f>R11</f>
        <v>951600</v>
      </c>
    </row>
    <row r="11" spans="1:18" ht="31.5" customHeight="1">
      <c r="A11" s="36" t="s">
        <v>134</v>
      </c>
      <c r="B11" s="31" t="s">
        <v>10</v>
      </c>
      <c r="C11" s="31" t="s">
        <v>14</v>
      </c>
      <c r="D11" s="32">
        <v>338</v>
      </c>
      <c r="E11" s="33" t="s">
        <v>12</v>
      </c>
      <c r="F11" s="34" t="s">
        <v>143</v>
      </c>
      <c r="G11" s="34" t="s">
        <v>102</v>
      </c>
      <c r="H11" s="19" t="s">
        <v>10</v>
      </c>
      <c r="I11" s="35">
        <v>816500</v>
      </c>
      <c r="J11" s="28"/>
      <c r="K11" s="28"/>
      <c r="L11" s="28"/>
      <c r="M11" s="11"/>
      <c r="N11" s="11"/>
      <c r="O11" s="29"/>
      <c r="P11" s="226">
        <v>675.8</v>
      </c>
      <c r="Q11" s="255">
        <v>135100</v>
      </c>
      <c r="R11" s="35">
        <f>I11+Q11</f>
        <v>951600</v>
      </c>
    </row>
    <row r="12" spans="1:18" ht="43.5" customHeight="1">
      <c r="A12" s="23" t="s">
        <v>16</v>
      </c>
      <c r="B12" s="37"/>
      <c r="C12" s="37"/>
      <c r="D12" s="17">
        <v>338</v>
      </c>
      <c r="E12" s="38" t="s">
        <v>17</v>
      </c>
      <c r="F12" s="39" t="s">
        <v>74</v>
      </c>
      <c r="G12" s="39" t="s">
        <v>10</v>
      </c>
      <c r="H12" s="19" t="s">
        <v>10</v>
      </c>
      <c r="I12" s="40">
        <f>I13</f>
        <v>870400</v>
      </c>
      <c r="J12" s="40">
        <f aca="true" t="shared" si="2" ref="J12:Q12">J13+J18+J22</f>
        <v>0</v>
      </c>
      <c r="K12" s="40">
        <f t="shared" si="2"/>
        <v>0</v>
      </c>
      <c r="L12" s="40">
        <f t="shared" si="2"/>
        <v>0</v>
      </c>
      <c r="M12" s="40">
        <f t="shared" si="2"/>
        <v>0</v>
      </c>
      <c r="N12" s="40">
        <f t="shared" si="2"/>
        <v>0</v>
      </c>
      <c r="O12" s="40">
        <f t="shared" si="2"/>
        <v>0</v>
      </c>
      <c r="P12" s="40">
        <f t="shared" si="2"/>
        <v>695.8</v>
      </c>
      <c r="Q12" s="283">
        <f t="shared" si="2"/>
        <v>4000</v>
      </c>
      <c r="R12" s="40">
        <f>R13+R18+R22</f>
        <v>874400</v>
      </c>
    </row>
    <row r="13" spans="1:18" ht="29.25" customHeight="1">
      <c r="A13" s="30" t="s">
        <v>135</v>
      </c>
      <c r="B13" s="31"/>
      <c r="C13" s="31"/>
      <c r="D13" s="32">
        <v>338</v>
      </c>
      <c r="E13" s="33" t="s">
        <v>17</v>
      </c>
      <c r="F13" s="34" t="s">
        <v>110</v>
      </c>
      <c r="G13" s="34" t="s">
        <v>10</v>
      </c>
      <c r="H13" s="19" t="s">
        <v>10</v>
      </c>
      <c r="I13" s="35">
        <f>I15+I19</f>
        <v>870400</v>
      </c>
      <c r="J13" s="35">
        <f>SUM(J14)</f>
        <v>0</v>
      </c>
      <c r="K13" s="35">
        <f>SUM(K14)</f>
        <v>0</v>
      </c>
      <c r="L13" s="35">
        <f>SUM(L14)</f>
        <v>0</v>
      </c>
      <c r="M13" s="35">
        <f>SUM(M14)</f>
        <v>0</v>
      </c>
      <c r="N13" s="35">
        <f>SUM(N14)</f>
        <v>0</v>
      </c>
      <c r="O13" s="35">
        <f>O15</f>
        <v>0</v>
      </c>
      <c r="P13" s="226">
        <f>P15+P19</f>
        <v>695.8</v>
      </c>
      <c r="Q13" s="255">
        <f>Q15</f>
        <v>4000</v>
      </c>
      <c r="R13" s="35">
        <f>R15+R19</f>
        <v>874400</v>
      </c>
    </row>
    <row r="14" spans="1:18" ht="0.75" customHeight="1">
      <c r="A14" s="30" t="s">
        <v>132</v>
      </c>
      <c r="B14" s="31"/>
      <c r="C14" s="31"/>
      <c r="D14" s="32">
        <v>338</v>
      </c>
      <c r="E14" s="33" t="s">
        <v>17</v>
      </c>
      <c r="F14" s="34"/>
      <c r="G14" s="34" t="s">
        <v>10</v>
      </c>
      <c r="H14" s="19" t="s">
        <v>10</v>
      </c>
      <c r="I14" s="35">
        <f>I15</f>
        <v>869400</v>
      </c>
      <c r="J14" s="28"/>
      <c r="K14" s="28"/>
      <c r="L14" s="28"/>
      <c r="M14" s="11"/>
      <c r="N14" s="11"/>
      <c r="O14" s="29"/>
      <c r="P14" s="226">
        <f>P15</f>
        <v>694.8</v>
      </c>
      <c r="Q14" s="255"/>
      <c r="R14" s="35">
        <f>R15</f>
        <v>873400</v>
      </c>
    </row>
    <row r="15" spans="1:18" ht="30">
      <c r="A15" s="30" t="s">
        <v>136</v>
      </c>
      <c r="B15" s="31"/>
      <c r="C15" s="31"/>
      <c r="D15" s="32">
        <v>338</v>
      </c>
      <c r="E15" s="33" t="s">
        <v>17</v>
      </c>
      <c r="F15" s="34" t="s">
        <v>144</v>
      </c>
      <c r="G15" s="34" t="s">
        <v>10</v>
      </c>
      <c r="H15" s="19" t="s">
        <v>10</v>
      </c>
      <c r="I15" s="35">
        <f>I16+I17</f>
        <v>869400</v>
      </c>
      <c r="J15" s="28"/>
      <c r="K15" s="28"/>
      <c r="L15" s="28"/>
      <c r="M15" s="11"/>
      <c r="N15" s="11"/>
      <c r="O15" s="41">
        <f>O16+O17+O19</f>
        <v>0</v>
      </c>
      <c r="P15" s="226">
        <f>P16+P17</f>
        <v>694.8</v>
      </c>
      <c r="Q15" s="255">
        <f>Q16+Q17+Q19</f>
        <v>4000</v>
      </c>
      <c r="R15" s="35">
        <f>I15+Q15</f>
        <v>873400</v>
      </c>
    </row>
    <row r="16" spans="1:18" ht="30">
      <c r="A16" s="42" t="s">
        <v>134</v>
      </c>
      <c r="B16" s="43"/>
      <c r="C16" s="43"/>
      <c r="D16" s="44">
        <v>338</v>
      </c>
      <c r="E16" s="45" t="s">
        <v>17</v>
      </c>
      <c r="F16" s="34" t="s">
        <v>144</v>
      </c>
      <c r="G16" s="46" t="s">
        <v>102</v>
      </c>
      <c r="H16" s="19" t="s">
        <v>10</v>
      </c>
      <c r="I16" s="47">
        <v>858400</v>
      </c>
      <c r="J16" s="28"/>
      <c r="K16" s="28"/>
      <c r="L16" s="28"/>
      <c r="M16" s="11"/>
      <c r="N16" s="11"/>
      <c r="O16" s="29"/>
      <c r="P16" s="228">
        <v>684</v>
      </c>
      <c r="Q16" s="255"/>
      <c r="R16" s="47">
        <f>I16+Q16</f>
        <v>858400</v>
      </c>
    </row>
    <row r="17" spans="1:18" ht="30">
      <c r="A17" s="48" t="s">
        <v>111</v>
      </c>
      <c r="B17" s="49"/>
      <c r="C17" s="49"/>
      <c r="D17" s="44">
        <v>338</v>
      </c>
      <c r="E17" s="50" t="s">
        <v>17</v>
      </c>
      <c r="F17" s="34" t="s">
        <v>144</v>
      </c>
      <c r="G17" s="51" t="s">
        <v>19</v>
      </c>
      <c r="H17" s="19" t="s">
        <v>10</v>
      </c>
      <c r="I17" s="52">
        <v>11000</v>
      </c>
      <c r="J17" s="28"/>
      <c r="K17" s="28"/>
      <c r="L17" s="28"/>
      <c r="M17" s="11"/>
      <c r="N17" s="11"/>
      <c r="O17" s="29"/>
      <c r="P17" s="229">
        <v>10.8</v>
      </c>
      <c r="Q17" s="255">
        <v>4000</v>
      </c>
      <c r="R17" s="52">
        <f>I17+Q17</f>
        <v>15000</v>
      </c>
    </row>
    <row r="18" spans="1:18" ht="30" hidden="1">
      <c r="A18" s="53" t="s">
        <v>123</v>
      </c>
      <c r="B18" s="54"/>
      <c r="C18" s="54"/>
      <c r="D18" s="55">
        <v>338</v>
      </c>
      <c r="E18" s="56" t="s">
        <v>17</v>
      </c>
      <c r="F18" s="57"/>
      <c r="G18" s="57"/>
      <c r="H18" s="19" t="s">
        <v>10</v>
      </c>
      <c r="I18" s="58"/>
      <c r="J18" s="28"/>
      <c r="K18" s="28"/>
      <c r="L18" s="28"/>
      <c r="M18" s="11"/>
      <c r="N18" s="11"/>
      <c r="O18" s="29"/>
      <c r="P18" s="230"/>
      <c r="Q18" s="255"/>
      <c r="R18" s="58"/>
    </row>
    <row r="19" spans="1:18" ht="33" customHeight="1">
      <c r="A19" s="59" t="s">
        <v>270</v>
      </c>
      <c r="B19" s="54"/>
      <c r="C19" s="54"/>
      <c r="D19" s="60">
        <v>338</v>
      </c>
      <c r="E19" s="61" t="s">
        <v>17</v>
      </c>
      <c r="F19" s="34" t="s">
        <v>271</v>
      </c>
      <c r="G19" s="62" t="s">
        <v>10</v>
      </c>
      <c r="H19" s="19" t="s">
        <v>10</v>
      </c>
      <c r="I19" s="63">
        <f>I20</f>
        <v>1000</v>
      </c>
      <c r="J19" s="28"/>
      <c r="K19" s="28"/>
      <c r="L19" s="28"/>
      <c r="M19" s="11"/>
      <c r="N19" s="11"/>
      <c r="O19" s="41">
        <f>O20</f>
        <v>0</v>
      </c>
      <c r="P19" s="231">
        <f>P20</f>
        <v>1</v>
      </c>
      <c r="Q19" s="255"/>
      <c r="R19" s="63">
        <f>I19+Q19</f>
        <v>1000</v>
      </c>
    </row>
    <row r="20" spans="1:18" ht="33.75" customHeight="1">
      <c r="A20" s="48" t="s">
        <v>111</v>
      </c>
      <c r="B20" s="54"/>
      <c r="C20" s="54"/>
      <c r="D20" s="60">
        <v>338</v>
      </c>
      <c r="E20" s="61" t="s">
        <v>17</v>
      </c>
      <c r="F20" s="34" t="s">
        <v>271</v>
      </c>
      <c r="G20" s="62" t="s">
        <v>19</v>
      </c>
      <c r="H20" s="19" t="s">
        <v>10</v>
      </c>
      <c r="I20" s="63">
        <v>1000</v>
      </c>
      <c r="J20" s="28"/>
      <c r="K20" s="28"/>
      <c r="L20" s="28"/>
      <c r="M20" s="11"/>
      <c r="N20" s="11"/>
      <c r="O20" s="41"/>
      <c r="P20" s="231">
        <v>1</v>
      </c>
      <c r="Q20" s="255"/>
      <c r="R20" s="63">
        <v>1000</v>
      </c>
    </row>
    <row r="21" spans="1:18" ht="27.75" customHeight="1" hidden="1">
      <c r="A21" s="53" t="s">
        <v>111</v>
      </c>
      <c r="B21" s="54"/>
      <c r="C21" s="54"/>
      <c r="D21" s="55">
        <v>338</v>
      </c>
      <c r="E21" s="56" t="s">
        <v>17</v>
      </c>
      <c r="F21" s="57"/>
      <c r="G21" s="57"/>
      <c r="H21" s="19" t="s">
        <v>10</v>
      </c>
      <c r="I21" s="58"/>
      <c r="J21" s="28"/>
      <c r="K21" s="28"/>
      <c r="L21" s="28"/>
      <c r="M21" s="11"/>
      <c r="N21" s="11"/>
      <c r="O21" s="29"/>
      <c r="P21" s="230"/>
      <c r="Q21" s="255"/>
      <c r="R21" s="255"/>
    </row>
    <row r="22" spans="1:18" ht="28.5" customHeight="1" hidden="1">
      <c r="A22" s="53" t="s">
        <v>125</v>
      </c>
      <c r="B22" s="54"/>
      <c r="C22" s="54"/>
      <c r="D22" s="55">
        <v>338</v>
      </c>
      <c r="E22" s="56" t="s">
        <v>17</v>
      </c>
      <c r="F22" s="57"/>
      <c r="G22" s="57"/>
      <c r="H22" s="19" t="s">
        <v>10</v>
      </c>
      <c r="I22" s="58"/>
      <c r="J22" s="28"/>
      <c r="K22" s="28"/>
      <c r="L22" s="28"/>
      <c r="M22" s="11"/>
      <c r="N22" s="11"/>
      <c r="O22" s="29"/>
      <c r="P22" s="230"/>
      <c r="Q22" s="255"/>
      <c r="R22" s="255"/>
    </row>
    <row r="23" spans="1:18" ht="30" customHeight="1" hidden="1">
      <c r="A23" s="64" t="s">
        <v>78</v>
      </c>
      <c r="B23" s="54"/>
      <c r="C23" s="54"/>
      <c r="D23" s="55">
        <v>338</v>
      </c>
      <c r="E23" s="56" t="s">
        <v>17</v>
      </c>
      <c r="F23" s="57"/>
      <c r="G23" s="57"/>
      <c r="H23" s="19" t="s">
        <v>10</v>
      </c>
      <c r="I23" s="58"/>
      <c r="J23" s="28"/>
      <c r="K23" s="28"/>
      <c r="L23" s="28"/>
      <c r="M23" s="11"/>
      <c r="N23" s="11"/>
      <c r="O23" s="29"/>
      <c r="P23" s="230"/>
      <c r="Q23" s="255"/>
      <c r="R23" s="255"/>
    </row>
    <row r="24" spans="1:18" ht="24.75" customHeight="1" hidden="1">
      <c r="A24" s="53" t="s">
        <v>124</v>
      </c>
      <c r="B24" s="54"/>
      <c r="C24" s="54"/>
      <c r="D24" s="55">
        <v>338</v>
      </c>
      <c r="E24" s="56" t="s">
        <v>17</v>
      </c>
      <c r="F24" s="57"/>
      <c r="G24" s="57"/>
      <c r="H24" s="19" t="s">
        <v>10</v>
      </c>
      <c r="I24" s="58"/>
      <c r="J24" s="28"/>
      <c r="K24" s="28"/>
      <c r="L24" s="28"/>
      <c r="M24" s="11"/>
      <c r="N24" s="11"/>
      <c r="O24" s="29"/>
      <c r="P24" s="230"/>
      <c r="Q24" s="255"/>
      <c r="R24" s="255"/>
    </row>
    <row r="25" spans="1:18" ht="24.75" customHeight="1" hidden="1">
      <c r="A25" s="53" t="s">
        <v>111</v>
      </c>
      <c r="B25" s="54"/>
      <c r="C25" s="54"/>
      <c r="D25" s="55">
        <v>338</v>
      </c>
      <c r="E25" s="56" t="s">
        <v>17</v>
      </c>
      <c r="F25" s="57"/>
      <c r="G25" s="57"/>
      <c r="H25" s="19" t="s">
        <v>10</v>
      </c>
      <c r="I25" s="58"/>
      <c r="J25" s="28"/>
      <c r="K25" s="28"/>
      <c r="L25" s="28"/>
      <c r="M25" s="11"/>
      <c r="N25" s="11"/>
      <c r="O25" s="29"/>
      <c r="P25" s="230"/>
      <c r="Q25" s="255"/>
      <c r="R25" s="255"/>
    </row>
    <row r="26" spans="1:18" ht="21" customHeight="1" hidden="1">
      <c r="A26" s="65" t="s">
        <v>104</v>
      </c>
      <c r="B26" s="66"/>
      <c r="C26" s="66"/>
      <c r="D26" s="67">
        <v>338</v>
      </c>
      <c r="E26" s="68" t="s">
        <v>105</v>
      </c>
      <c r="F26" s="69" t="s">
        <v>74</v>
      </c>
      <c r="G26" s="69" t="s">
        <v>10</v>
      </c>
      <c r="H26" s="70" t="s">
        <v>10</v>
      </c>
      <c r="I26" s="71">
        <f>I27</f>
        <v>221641</v>
      </c>
      <c r="J26" s="28"/>
      <c r="K26" s="28"/>
      <c r="L26" s="28"/>
      <c r="M26" s="11"/>
      <c r="N26" s="11"/>
      <c r="O26" s="29"/>
      <c r="P26" s="232">
        <f>P27</f>
        <v>0</v>
      </c>
      <c r="Q26" s="255"/>
      <c r="R26" s="255"/>
    </row>
    <row r="27" spans="1:18" ht="30" hidden="1">
      <c r="A27" s="72" t="s">
        <v>135</v>
      </c>
      <c r="B27" s="73"/>
      <c r="C27" s="73"/>
      <c r="D27" s="60">
        <v>338</v>
      </c>
      <c r="E27" s="61" t="s">
        <v>105</v>
      </c>
      <c r="F27" s="74" t="s">
        <v>257</v>
      </c>
      <c r="G27" s="62" t="s">
        <v>10</v>
      </c>
      <c r="H27" s="70" t="s">
        <v>10</v>
      </c>
      <c r="I27" s="63">
        <f>I28</f>
        <v>221641</v>
      </c>
      <c r="J27" s="28"/>
      <c r="K27" s="28"/>
      <c r="L27" s="28"/>
      <c r="M27" s="11"/>
      <c r="N27" s="11"/>
      <c r="O27" s="29"/>
      <c r="P27" s="233">
        <f>P28</f>
        <v>0</v>
      </c>
      <c r="Q27" s="255"/>
      <c r="R27" s="255"/>
    </row>
    <row r="28" spans="1:18" ht="18" customHeight="1">
      <c r="A28" s="75" t="s">
        <v>343</v>
      </c>
      <c r="B28" s="73"/>
      <c r="C28" s="73"/>
      <c r="D28" s="60">
        <v>338</v>
      </c>
      <c r="E28" s="61" t="s">
        <v>105</v>
      </c>
      <c r="F28" s="39" t="s">
        <v>74</v>
      </c>
      <c r="G28" s="62" t="s">
        <v>10</v>
      </c>
      <c r="H28" s="70" t="s">
        <v>10</v>
      </c>
      <c r="I28" s="63">
        <f>I29</f>
        <v>221641</v>
      </c>
      <c r="J28" s="63">
        <f aca="true" t="shared" si="3" ref="J28:Q28">J29</f>
        <v>0</v>
      </c>
      <c r="K28" s="63">
        <f t="shared" si="3"/>
        <v>0</v>
      </c>
      <c r="L28" s="63">
        <f t="shared" si="3"/>
        <v>0</v>
      </c>
      <c r="M28" s="63">
        <f t="shared" si="3"/>
        <v>0</v>
      </c>
      <c r="N28" s="63">
        <f t="shared" si="3"/>
        <v>0</v>
      </c>
      <c r="O28" s="63">
        <f t="shared" si="3"/>
        <v>0</v>
      </c>
      <c r="P28" s="63">
        <f t="shared" si="3"/>
        <v>0</v>
      </c>
      <c r="Q28" s="63">
        <f t="shared" si="3"/>
        <v>0</v>
      </c>
      <c r="R28" s="255">
        <f>R29</f>
        <v>221641</v>
      </c>
    </row>
    <row r="29" spans="1:18" ht="30" customHeight="1">
      <c r="A29" s="75" t="s">
        <v>344</v>
      </c>
      <c r="B29" s="73"/>
      <c r="C29" s="73"/>
      <c r="D29" s="60">
        <v>338</v>
      </c>
      <c r="E29" s="61" t="s">
        <v>105</v>
      </c>
      <c r="F29" s="62" t="s">
        <v>335</v>
      </c>
      <c r="G29" s="62" t="s">
        <v>10</v>
      </c>
      <c r="H29" s="70" t="s">
        <v>10</v>
      </c>
      <c r="I29" s="63">
        <f>I30</f>
        <v>221641</v>
      </c>
      <c r="J29" s="63">
        <f aca="true" t="shared" si="4" ref="J29:Q29">J30</f>
        <v>0</v>
      </c>
      <c r="K29" s="63">
        <f t="shared" si="4"/>
        <v>0</v>
      </c>
      <c r="L29" s="63">
        <f t="shared" si="4"/>
        <v>0</v>
      </c>
      <c r="M29" s="63">
        <f t="shared" si="4"/>
        <v>0</v>
      </c>
      <c r="N29" s="63">
        <f t="shared" si="4"/>
        <v>0</v>
      </c>
      <c r="O29" s="63">
        <f t="shared" si="4"/>
        <v>0</v>
      </c>
      <c r="P29" s="63">
        <f t="shared" si="4"/>
        <v>0</v>
      </c>
      <c r="Q29" s="63">
        <f t="shared" si="4"/>
        <v>0</v>
      </c>
      <c r="R29" s="255">
        <f>R30</f>
        <v>221641</v>
      </c>
    </row>
    <row r="30" spans="1:18" ht="30.75" customHeight="1">
      <c r="A30" s="75" t="s">
        <v>111</v>
      </c>
      <c r="B30" s="54"/>
      <c r="C30" s="54"/>
      <c r="D30" s="60">
        <v>338</v>
      </c>
      <c r="E30" s="61" t="s">
        <v>105</v>
      </c>
      <c r="F30" s="62" t="s">
        <v>335</v>
      </c>
      <c r="G30" s="62" t="s">
        <v>19</v>
      </c>
      <c r="H30" s="70" t="s">
        <v>10</v>
      </c>
      <c r="I30" s="63">
        <v>221641</v>
      </c>
      <c r="J30" s="28"/>
      <c r="K30" s="28"/>
      <c r="L30" s="28"/>
      <c r="M30" s="11"/>
      <c r="N30" s="11"/>
      <c r="O30" s="29">
        <v>0</v>
      </c>
      <c r="P30" s="234">
        <f>P31</f>
        <v>0</v>
      </c>
      <c r="Q30" s="255">
        <v>0</v>
      </c>
      <c r="R30" s="255">
        <v>221641</v>
      </c>
    </row>
    <row r="31" spans="1:18" ht="33" customHeight="1" hidden="1">
      <c r="A31" s="53" t="s">
        <v>111</v>
      </c>
      <c r="B31" s="54"/>
      <c r="C31" s="54"/>
      <c r="D31" s="55">
        <v>338</v>
      </c>
      <c r="E31" s="56" t="s">
        <v>105</v>
      </c>
      <c r="F31" s="57" t="s">
        <v>335</v>
      </c>
      <c r="G31" s="57" t="s">
        <v>19</v>
      </c>
      <c r="H31" s="19" t="s">
        <v>10</v>
      </c>
      <c r="I31" s="58"/>
      <c r="J31" s="28"/>
      <c r="K31" s="28"/>
      <c r="L31" s="28"/>
      <c r="M31" s="11"/>
      <c r="N31" s="11"/>
      <c r="O31" s="29"/>
      <c r="P31" s="234"/>
      <c r="Q31" s="255"/>
      <c r="R31" s="255"/>
    </row>
    <row r="32" spans="1:18" ht="15">
      <c r="A32" s="76" t="s">
        <v>279</v>
      </c>
      <c r="B32" s="77" t="s">
        <v>10</v>
      </c>
      <c r="C32" s="78">
        <v>337</v>
      </c>
      <c r="D32" s="17">
        <v>338</v>
      </c>
      <c r="E32" s="77" t="s">
        <v>21</v>
      </c>
      <c r="F32" s="39" t="s">
        <v>74</v>
      </c>
      <c r="G32" s="39" t="s">
        <v>10</v>
      </c>
      <c r="H32" s="19" t="s">
        <v>10</v>
      </c>
      <c r="I32" s="40">
        <f>I36</f>
        <v>30000</v>
      </c>
      <c r="J32" s="28"/>
      <c r="K32" s="28"/>
      <c r="L32" s="28"/>
      <c r="M32" s="11"/>
      <c r="N32" s="11"/>
      <c r="O32" s="29"/>
      <c r="P32" s="227">
        <f>P36</f>
        <v>30</v>
      </c>
      <c r="Q32" s="255"/>
      <c r="R32" s="40">
        <f>R36</f>
        <v>30000</v>
      </c>
    </row>
    <row r="33" spans="1:18" ht="0.75" customHeight="1">
      <c r="A33" s="79" t="s">
        <v>13</v>
      </c>
      <c r="B33" s="80" t="s">
        <v>10</v>
      </c>
      <c r="C33" s="81">
        <v>337</v>
      </c>
      <c r="D33" s="44">
        <v>338</v>
      </c>
      <c r="E33" s="80" t="s">
        <v>21</v>
      </c>
      <c r="F33" s="46" t="s">
        <v>75</v>
      </c>
      <c r="G33" s="46" t="s">
        <v>10</v>
      </c>
      <c r="H33" s="19" t="s">
        <v>10</v>
      </c>
      <c r="I33" s="47">
        <f>I34</f>
        <v>30000</v>
      </c>
      <c r="J33" s="28"/>
      <c r="K33" s="28"/>
      <c r="L33" s="28"/>
      <c r="M33" s="11"/>
      <c r="N33" s="11"/>
      <c r="O33" s="29"/>
      <c r="P33" s="228">
        <f>P34</f>
        <v>30</v>
      </c>
      <c r="Q33" s="255"/>
      <c r="R33" s="47">
        <f>R34</f>
        <v>30000</v>
      </c>
    </row>
    <row r="34" spans="1:18" ht="29.25" customHeight="1">
      <c r="A34" s="72" t="s">
        <v>13</v>
      </c>
      <c r="B34" s="80"/>
      <c r="C34" s="81">
        <v>337</v>
      </c>
      <c r="D34" s="44">
        <v>338</v>
      </c>
      <c r="E34" s="80" t="s">
        <v>21</v>
      </c>
      <c r="F34" s="46" t="s">
        <v>75</v>
      </c>
      <c r="G34" s="46" t="s">
        <v>10</v>
      </c>
      <c r="H34" s="19" t="s">
        <v>10</v>
      </c>
      <c r="I34" s="47">
        <f>I36</f>
        <v>30000</v>
      </c>
      <c r="J34" s="28"/>
      <c r="K34" s="28"/>
      <c r="L34" s="28"/>
      <c r="M34" s="11"/>
      <c r="N34" s="11"/>
      <c r="O34" s="29"/>
      <c r="P34" s="228">
        <f>P36</f>
        <v>30</v>
      </c>
      <c r="Q34" s="255"/>
      <c r="R34" s="47">
        <f>R36</f>
        <v>30000</v>
      </c>
    </row>
    <row r="35" spans="1:18" ht="17.25" customHeight="1">
      <c r="A35" s="72" t="s">
        <v>145</v>
      </c>
      <c r="B35" s="80"/>
      <c r="C35" s="81"/>
      <c r="D35" s="44">
        <v>338</v>
      </c>
      <c r="E35" s="80" t="s">
        <v>21</v>
      </c>
      <c r="F35" s="46" t="s">
        <v>92</v>
      </c>
      <c r="G35" s="46" t="s">
        <v>10</v>
      </c>
      <c r="H35" s="19" t="s">
        <v>10</v>
      </c>
      <c r="I35" s="47">
        <f>I36</f>
        <v>30000</v>
      </c>
      <c r="J35" s="28"/>
      <c r="K35" s="28"/>
      <c r="L35" s="28"/>
      <c r="M35" s="11"/>
      <c r="N35" s="11"/>
      <c r="O35" s="29"/>
      <c r="P35" s="228">
        <f>P36</f>
        <v>30</v>
      </c>
      <c r="Q35" s="255"/>
      <c r="R35" s="47">
        <f>R36</f>
        <v>30000</v>
      </c>
    </row>
    <row r="36" spans="1:18" ht="15">
      <c r="A36" s="79" t="s">
        <v>59</v>
      </c>
      <c r="B36" s="80"/>
      <c r="C36" s="81">
        <v>337</v>
      </c>
      <c r="D36" s="44">
        <v>338</v>
      </c>
      <c r="E36" s="80" t="s">
        <v>21</v>
      </c>
      <c r="F36" s="46" t="s">
        <v>91</v>
      </c>
      <c r="G36" s="46" t="s">
        <v>10</v>
      </c>
      <c r="H36" s="19" t="s">
        <v>10</v>
      </c>
      <c r="I36" s="47">
        <f>I37</f>
        <v>30000</v>
      </c>
      <c r="J36" s="28"/>
      <c r="K36" s="28"/>
      <c r="L36" s="28"/>
      <c r="M36" s="11"/>
      <c r="N36" s="11"/>
      <c r="O36" s="29"/>
      <c r="P36" s="228">
        <f>P37</f>
        <v>30</v>
      </c>
      <c r="Q36" s="255"/>
      <c r="R36" s="47">
        <f>R37</f>
        <v>30000</v>
      </c>
    </row>
    <row r="37" spans="1:18" ht="15">
      <c r="A37" s="79" t="s">
        <v>137</v>
      </c>
      <c r="B37" s="80"/>
      <c r="C37" s="81">
        <v>337</v>
      </c>
      <c r="D37" s="44">
        <v>338</v>
      </c>
      <c r="E37" s="80" t="s">
        <v>21</v>
      </c>
      <c r="F37" s="46" t="s">
        <v>91</v>
      </c>
      <c r="G37" s="46" t="s">
        <v>138</v>
      </c>
      <c r="H37" s="19" t="s">
        <v>10</v>
      </c>
      <c r="I37" s="47">
        <v>30000</v>
      </c>
      <c r="J37" s="28"/>
      <c r="K37" s="28"/>
      <c r="L37" s="28"/>
      <c r="M37" s="11"/>
      <c r="N37" s="11"/>
      <c r="O37" s="29"/>
      <c r="P37" s="228">
        <v>30</v>
      </c>
      <c r="Q37" s="255"/>
      <c r="R37" s="47">
        <v>30000</v>
      </c>
    </row>
    <row r="38" spans="1:18" ht="15">
      <c r="A38" s="82" t="s">
        <v>142</v>
      </c>
      <c r="B38" s="77"/>
      <c r="C38" s="78"/>
      <c r="D38" s="17">
        <v>338</v>
      </c>
      <c r="E38" s="77" t="s">
        <v>112</v>
      </c>
      <c r="F38" s="39" t="s">
        <v>74</v>
      </c>
      <c r="G38" s="39" t="s">
        <v>10</v>
      </c>
      <c r="H38" s="19" t="s">
        <v>10</v>
      </c>
      <c r="I38" s="40">
        <f>I39+I42+I47+I55</f>
        <v>8000</v>
      </c>
      <c r="J38" s="28"/>
      <c r="K38" s="28"/>
      <c r="L38" s="28"/>
      <c r="M38" s="11"/>
      <c r="N38" s="11"/>
      <c r="O38" s="29"/>
      <c r="P38" s="227">
        <f>P39+P42+P47+P55</f>
        <v>23.5</v>
      </c>
      <c r="Q38" s="255">
        <f>Q42+Q47+Q55</f>
        <v>-8000</v>
      </c>
      <c r="R38" s="40">
        <f>I38+Q38</f>
        <v>0</v>
      </c>
    </row>
    <row r="39" spans="1:18" ht="0.75" customHeight="1">
      <c r="A39" s="30" t="s">
        <v>135</v>
      </c>
      <c r="B39" s="80"/>
      <c r="C39" s="81"/>
      <c r="D39" s="44">
        <v>338</v>
      </c>
      <c r="E39" s="46" t="s">
        <v>112</v>
      </c>
      <c r="F39" s="46" t="s">
        <v>110</v>
      </c>
      <c r="G39" s="46" t="s">
        <v>10</v>
      </c>
      <c r="H39" s="19" t="s">
        <v>10</v>
      </c>
      <c r="I39" s="47">
        <f>I40</f>
        <v>0</v>
      </c>
      <c r="J39" s="28"/>
      <c r="K39" s="28"/>
      <c r="L39" s="28"/>
      <c r="M39" s="11"/>
      <c r="N39" s="11"/>
      <c r="O39" s="29"/>
      <c r="P39" s="228">
        <f>P40</f>
        <v>0</v>
      </c>
      <c r="Q39" s="255"/>
      <c r="R39" s="47">
        <f>R40</f>
        <v>0</v>
      </c>
    </row>
    <row r="40" spans="1:18" ht="30.75" customHeight="1" hidden="1">
      <c r="A40" s="79" t="s">
        <v>113</v>
      </c>
      <c r="B40" s="80"/>
      <c r="C40" s="81"/>
      <c r="D40" s="44">
        <v>338</v>
      </c>
      <c r="E40" s="46" t="s">
        <v>112</v>
      </c>
      <c r="F40" s="46" t="s">
        <v>245</v>
      </c>
      <c r="G40" s="46" t="s">
        <v>10</v>
      </c>
      <c r="H40" s="19" t="s">
        <v>10</v>
      </c>
      <c r="I40" s="47">
        <f>I41</f>
        <v>0</v>
      </c>
      <c r="J40" s="28"/>
      <c r="K40" s="28"/>
      <c r="L40" s="28"/>
      <c r="M40" s="11"/>
      <c r="N40" s="11"/>
      <c r="O40" s="29"/>
      <c r="P40" s="228">
        <f>P41</f>
        <v>0</v>
      </c>
      <c r="Q40" s="255"/>
      <c r="R40" s="47">
        <f>R41</f>
        <v>0</v>
      </c>
    </row>
    <row r="41" spans="1:18" ht="30" customHeight="1" hidden="1">
      <c r="A41" s="48" t="s">
        <v>111</v>
      </c>
      <c r="B41" s="80"/>
      <c r="C41" s="81"/>
      <c r="D41" s="44">
        <v>338</v>
      </c>
      <c r="E41" s="46" t="s">
        <v>112</v>
      </c>
      <c r="F41" s="46" t="s">
        <v>245</v>
      </c>
      <c r="G41" s="46" t="s">
        <v>20</v>
      </c>
      <c r="H41" s="19" t="s">
        <v>10</v>
      </c>
      <c r="I41" s="47"/>
      <c r="J41" s="28"/>
      <c r="K41" s="28"/>
      <c r="L41" s="28"/>
      <c r="M41" s="11"/>
      <c r="N41" s="11"/>
      <c r="O41" s="29"/>
      <c r="P41" s="228"/>
      <c r="Q41" s="255"/>
      <c r="R41" s="47"/>
    </row>
    <row r="42" spans="1:18" ht="30">
      <c r="A42" s="216" t="s">
        <v>231</v>
      </c>
      <c r="B42" s="16"/>
      <c r="C42" s="16"/>
      <c r="D42" s="83">
        <v>338</v>
      </c>
      <c r="E42" s="84" t="s">
        <v>112</v>
      </c>
      <c r="F42" s="85" t="s">
        <v>281</v>
      </c>
      <c r="G42" s="86" t="s">
        <v>10</v>
      </c>
      <c r="H42" s="86" t="s">
        <v>10</v>
      </c>
      <c r="I42" s="87">
        <f>I43</f>
        <v>2000</v>
      </c>
      <c r="J42" s="28"/>
      <c r="K42" s="28"/>
      <c r="L42" s="28"/>
      <c r="M42" s="11"/>
      <c r="N42" s="11"/>
      <c r="O42" s="29"/>
      <c r="P42" s="235">
        <f>P43</f>
        <v>20</v>
      </c>
      <c r="Q42" s="255">
        <f>Q43</f>
        <v>-2000</v>
      </c>
      <c r="R42" s="87">
        <f>R43</f>
        <v>0</v>
      </c>
    </row>
    <row r="43" spans="1:18" ht="15">
      <c r="A43" s="216" t="s">
        <v>280</v>
      </c>
      <c r="B43" s="16"/>
      <c r="C43" s="16"/>
      <c r="D43" s="83">
        <v>338</v>
      </c>
      <c r="E43" s="84" t="s">
        <v>112</v>
      </c>
      <c r="F43" s="85" t="s">
        <v>282</v>
      </c>
      <c r="G43" s="86" t="s">
        <v>10</v>
      </c>
      <c r="H43" s="86" t="s">
        <v>10</v>
      </c>
      <c r="I43" s="87">
        <f>I44</f>
        <v>2000</v>
      </c>
      <c r="J43" s="28"/>
      <c r="K43" s="28"/>
      <c r="L43" s="28"/>
      <c r="M43" s="11"/>
      <c r="N43" s="11"/>
      <c r="O43" s="29"/>
      <c r="P43" s="235">
        <f>P44</f>
        <v>20</v>
      </c>
      <c r="Q43" s="255">
        <f>Q44</f>
        <v>-2000</v>
      </c>
      <c r="R43" s="87">
        <f>I43+Q43</f>
        <v>0</v>
      </c>
    </row>
    <row r="44" spans="1:18" ht="28.5" customHeight="1">
      <c r="A44" s="75" t="s">
        <v>111</v>
      </c>
      <c r="B44" s="80"/>
      <c r="C44" s="81"/>
      <c r="D44" s="83">
        <v>338</v>
      </c>
      <c r="E44" s="84" t="s">
        <v>112</v>
      </c>
      <c r="F44" s="85" t="s">
        <v>282</v>
      </c>
      <c r="G44" s="46" t="s">
        <v>19</v>
      </c>
      <c r="H44" s="19" t="s">
        <v>10</v>
      </c>
      <c r="I44" s="47">
        <v>2000</v>
      </c>
      <c r="J44" s="28"/>
      <c r="K44" s="28"/>
      <c r="L44" s="28"/>
      <c r="M44" s="11"/>
      <c r="N44" s="11"/>
      <c r="O44" s="29"/>
      <c r="P44" s="228">
        <v>20</v>
      </c>
      <c r="Q44" s="255">
        <v>-2000</v>
      </c>
      <c r="R44" s="47">
        <f>I44+Q44</f>
        <v>0</v>
      </c>
    </row>
    <row r="45" spans="1:18" ht="30" hidden="1">
      <c r="A45" s="48" t="s">
        <v>233</v>
      </c>
      <c r="B45" s="80"/>
      <c r="C45" s="81"/>
      <c r="D45" s="83">
        <v>338</v>
      </c>
      <c r="E45" s="84" t="s">
        <v>112</v>
      </c>
      <c r="F45" s="85" t="s">
        <v>232</v>
      </c>
      <c r="G45" s="46"/>
      <c r="H45" s="19"/>
      <c r="I45" s="47"/>
      <c r="J45" s="28"/>
      <c r="K45" s="28"/>
      <c r="L45" s="28"/>
      <c r="M45" s="11"/>
      <c r="N45" s="11"/>
      <c r="O45" s="29"/>
      <c r="P45" s="230"/>
      <c r="Q45" s="255"/>
      <c r="R45" s="47"/>
    </row>
    <row r="46" spans="1:18" ht="30" hidden="1">
      <c r="A46" s="75" t="s">
        <v>111</v>
      </c>
      <c r="B46" s="80"/>
      <c r="C46" s="81"/>
      <c r="D46" s="83">
        <v>338</v>
      </c>
      <c r="E46" s="84" t="s">
        <v>112</v>
      </c>
      <c r="F46" s="85" t="s">
        <v>232</v>
      </c>
      <c r="G46" s="46"/>
      <c r="H46" s="19"/>
      <c r="I46" s="47"/>
      <c r="J46" s="28"/>
      <c r="K46" s="28"/>
      <c r="L46" s="28"/>
      <c r="M46" s="11"/>
      <c r="N46" s="11"/>
      <c r="O46" s="29"/>
      <c r="P46" s="230"/>
      <c r="Q46" s="255"/>
      <c r="R46" s="47"/>
    </row>
    <row r="47" spans="1:18" ht="30">
      <c r="A47" s="88" t="s">
        <v>301</v>
      </c>
      <c r="B47" s="77"/>
      <c r="C47" s="78"/>
      <c r="D47" s="89">
        <v>338</v>
      </c>
      <c r="E47" s="39" t="s">
        <v>112</v>
      </c>
      <c r="F47" s="39" t="s">
        <v>140</v>
      </c>
      <c r="G47" s="39" t="s">
        <v>10</v>
      </c>
      <c r="H47" s="19" t="s">
        <v>10</v>
      </c>
      <c r="I47" s="40">
        <f>I49+I51+I53</f>
        <v>2000</v>
      </c>
      <c r="J47" s="28"/>
      <c r="K47" s="28"/>
      <c r="L47" s="28"/>
      <c r="M47" s="11"/>
      <c r="N47" s="11"/>
      <c r="O47" s="29"/>
      <c r="P47" s="227">
        <f>P49+P51+P53</f>
        <v>2.5</v>
      </c>
      <c r="Q47" s="255">
        <f>Q49+Q51+Q53</f>
        <v>-2000</v>
      </c>
      <c r="R47" s="40">
        <f>I47+Q47</f>
        <v>0</v>
      </c>
    </row>
    <row r="48" spans="1:18" ht="30" hidden="1">
      <c r="A48" s="75" t="s">
        <v>132</v>
      </c>
      <c r="B48" s="80"/>
      <c r="C48" s="81"/>
      <c r="D48" s="90">
        <v>338</v>
      </c>
      <c r="E48" s="46" t="s">
        <v>112</v>
      </c>
      <c r="F48" s="46"/>
      <c r="G48" s="46"/>
      <c r="H48" s="19" t="s">
        <v>10</v>
      </c>
      <c r="I48" s="47"/>
      <c r="J48" s="28"/>
      <c r="K48" s="28"/>
      <c r="L48" s="28"/>
      <c r="M48" s="11"/>
      <c r="N48" s="11"/>
      <c r="O48" s="29"/>
      <c r="P48" s="228"/>
      <c r="Q48" s="255"/>
      <c r="R48" s="47"/>
    </row>
    <row r="49" spans="1:18" ht="21.75" customHeight="1">
      <c r="A49" s="75" t="s">
        <v>146</v>
      </c>
      <c r="B49" s="80"/>
      <c r="C49" s="81"/>
      <c r="D49" s="90">
        <v>338</v>
      </c>
      <c r="E49" s="46" t="s">
        <v>112</v>
      </c>
      <c r="F49" s="46" t="s">
        <v>147</v>
      </c>
      <c r="G49" s="46" t="s">
        <v>10</v>
      </c>
      <c r="H49" s="19" t="s">
        <v>10</v>
      </c>
      <c r="I49" s="47">
        <f>I50</f>
        <v>500</v>
      </c>
      <c r="J49" s="28"/>
      <c r="K49" s="28"/>
      <c r="L49" s="28"/>
      <c r="M49" s="11"/>
      <c r="N49" s="11"/>
      <c r="O49" s="29"/>
      <c r="P49" s="228">
        <f>P50</f>
        <v>0.5</v>
      </c>
      <c r="Q49" s="255">
        <f>Q50</f>
        <v>-500</v>
      </c>
      <c r="R49" s="47">
        <f>R50</f>
        <v>0</v>
      </c>
    </row>
    <row r="50" spans="1:18" ht="14.25" customHeight="1">
      <c r="A50" s="75" t="s">
        <v>111</v>
      </c>
      <c r="B50" s="80"/>
      <c r="C50" s="81"/>
      <c r="D50" s="90">
        <v>338</v>
      </c>
      <c r="E50" s="46" t="s">
        <v>112</v>
      </c>
      <c r="F50" s="46" t="s">
        <v>147</v>
      </c>
      <c r="G50" s="46" t="s">
        <v>19</v>
      </c>
      <c r="H50" s="19" t="s">
        <v>10</v>
      </c>
      <c r="I50" s="47">
        <v>500</v>
      </c>
      <c r="J50" s="28"/>
      <c r="K50" s="28"/>
      <c r="L50" s="28"/>
      <c r="M50" s="11"/>
      <c r="N50" s="11"/>
      <c r="O50" s="29"/>
      <c r="P50" s="228">
        <v>0.5</v>
      </c>
      <c r="Q50" s="255">
        <v>-500</v>
      </c>
      <c r="R50" s="47">
        <f>I50+Q50</f>
        <v>0</v>
      </c>
    </row>
    <row r="51" spans="1:18" ht="15">
      <c r="A51" s="75" t="s">
        <v>148</v>
      </c>
      <c r="B51" s="80"/>
      <c r="C51" s="81"/>
      <c r="D51" s="90">
        <v>338</v>
      </c>
      <c r="E51" s="46" t="s">
        <v>112</v>
      </c>
      <c r="F51" s="46" t="s">
        <v>150</v>
      </c>
      <c r="G51" s="46" t="s">
        <v>10</v>
      </c>
      <c r="H51" s="19" t="s">
        <v>10</v>
      </c>
      <c r="I51" s="47">
        <f>I52</f>
        <v>1000</v>
      </c>
      <c r="J51" s="28"/>
      <c r="K51" s="28"/>
      <c r="L51" s="28"/>
      <c r="M51" s="11"/>
      <c r="N51" s="11"/>
      <c r="O51" s="29"/>
      <c r="P51" s="228">
        <f>P52</f>
        <v>1</v>
      </c>
      <c r="Q51" s="255">
        <f>Q52</f>
        <v>-1000</v>
      </c>
      <c r="R51" s="47">
        <f>R52</f>
        <v>0</v>
      </c>
    </row>
    <row r="52" spans="1:18" ht="30">
      <c r="A52" s="75" t="s">
        <v>111</v>
      </c>
      <c r="B52" s="80"/>
      <c r="C52" s="81"/>
      <c r="D52" s="90">
        <v>338</v>
      </c>
      <c r="E52" s="46" t="s">
        <v>112</v>
      </c>
      <c r="F52" s="46" t="s">
        <v>150</v>
      </c>
      <c r="G52" s="46" t="s">
        <v>19</v>
      </c>
      <c r="H52" s="19" t="s">
        <v>10</v>
      </c>
      <c r="I52" s="47">
        <v>1000</v>
      </c>
      <c r="J52" s="28"/>
      <c r="K52" s="28"/>
      <c r="L52" s="28"/>
      <c r="M52" s="11"/>
      <c r="N52" s="11"/>
      <c r="O52" s="29"/>
      <c r="P52" s="228">
        <v>1</v>
      </c>
      <c r="Q52" s="255">
        <v>-1000</v>
      </c>
      <c r="R52" s="47">
        <f>I52+Q52</f>
        <v>0</v>
      </c>
    </row>
    <row r="53" spans="1:18" ht="15">
      <c r="A53" s="75" t="s">
        <v>149</v>
      </c>
      <c r="B53" s="80"/>
      <c r="C53" s="81"/>
      <c r="D53" s="90">
        <v>338</v>
      </c>
      <c r="E53" s="46" t="s">
        <v>112</v>
      </c>
      <c r="F53" s="46" t="s">
        <v>151</v>
      </c>
      <c r="G53" s="46" t="s">
        <v>10</v>
      </c>
      <c r="H53" s="19" t="s">
        <v>10</v>
      </c>
      <c r="I53" s="47">
        <f>I54</f>
        <v>500</v>
      </c>
      <c r="J53" s="28"/>
      <c r="K53" s="28"/>
      <c r="L53" s="28"/>
      <c r="M53" s="11"/>
      <c r="N53" s="11"/>
      <c r="O53" s="29"/>
      <c r="P53" s="228">
        <f>P54</f>
        <v>1</v>
      </c>
      <c r="Q53" s="255">
        <f>Q54</f>
        <v>-500</v>
      </c>
      <c r="R53" s="47">
        <f>R54</f>
        <v>0</v>
      </c>
    </row>
    <row r="54" spans="1:18" ht="30">
      <c r="A54" s="75" t="s">
        <v>111</v>
      </c>
      <c r="B54" s="80"/>
      <c r="C54" s="81"/>
      <c r="D54" s="90">
        <v>338</v>
      </c>
      <c r="E54" s="46" t="s">
        <v>112</v>
      </c>
      <c r="F54" s="46" t="s">
        <v>151</v>
      </c>
      <c r="G54" s="46" t="s">
        <v>19</v>
      </c>
      <c r="H54" s="19" t="s">
        <v>10</v>
      </c>
      <c r="I54" s="47">
        <v>500</v>
      </c>
      <c r="J54" s="28"/>
      <c r="K54" s="28"/>
      <c r="L54" s="28"/>
      <c r="M54" s="11"/>
      <c r="N54" s="11"/>
      <c r="O54" s="29"/>
      <c r="P54" s="228">
        <v>1</v>
      </c>
      <c r="Q54" s="255">
        <v>-500</v>
      </c>
      <c r="R54" s="47">
        <f>I54+Q54</f>
        <v>0</v>
      </c>
    </row>
    <row r="55" spans="1:18" ht="29.25" customHeight="1">
      <c r="A55" s="88" t="s">
        <v>283</v>
      </c>
      <c r="B55" s="77"/>
      <c r="C55" s="78"/>
      <c r="D55" s="89">
        <v>338</v>
      </c>
      <c r="E55" s="39" t="s">
        <v>112</v>
      </c>
      <c r="F55" s="39" t="s">
        <v>152</v>
      </c>
      <c r="G55" s="39" t="s">
        <v>10</v>
      </c>
      <c r="H55" s="19" t="s">
        <v>10</v>
      </c>
      <c r="I55" s="40">
        <f>I57+I59+I61</f>
        <v>4000</v>
      </c>
      <c r="J55" s="28"/>
      <c r="K55" s="28"/>
      <c r="L55" s="28"/>
      <c r="M55" s="11"/>
      <c r="N55" s="11"/>
      <c r="O55" s="29"/>
      <c r="P55" s="227">
        <f>P57</f>
        <v>1</v>
      </c>
      <c r="Q55" s="255">
        <v>-4000</v>
      </c>
      <c r="R55" s="40">
        <v>0</v>
      </c>
    </row>
    <row r="56" spans="1:18" ht="30" hidden="1">
      <c r="A56" s="75" t="s">
        <v>132</v>
      </c>
      <c r="B56" s="80"/>
      <c r="C56" s="81"/>
      <c r="D56" s="90">
        <v>338</v>
      </c>
      <c r="E56" s="46" t="s">
        <v>112</v>
      </c>
      <c r="F56" s="46"/>
      <c r="G56" s="46"/>
      <c r="H56" s="19" t="s">
        <v>10</v>
      </c>
      <c r="I56" s="47"/>
      <c r="J56" s="28"/>
      <c r="K56" s="28"/>
      <c r="L56" s="28"/>
      <c r="M56" s="11"/>
      <c r="N56" s="11"/>
      <c r="O56" s="29"/>
      <c r="P56" s="228"/>
      <c r="Q56" s="255"/>
      <c r="R56" s="47"/>
    </row>
    <row r="57" spans="1:18" ht="30">
      <c r="A57" s="75" t="s">
        <v>298</v>
      </c>
      <c r="B57" s="80"/>
      <c r="C57" s="81"/>
      <c r="D57" s="90">
        <v>338</v>
      </c>
      <c r="E57" s="46" t="s">
        <v>112</v>
      </c>
      <c r="F57" s="46" t="s">
        <v>153</v>
      </c>
      <c r="G57" s="46" t="s">
        <v>10</v>
      </c>
      <c r="H57" s="19" t="s">
        <v>10</v>
      </c>
      <c r="I57" s="47">
        <f>I58</f>
        <v>1000</v>
      </c>
      <c r="J57" s="28"/>
      <c r="K57" s="28"/>
      <c r="L57" s="28"/>
      <c r="M57" s="11"/>
      <c r="N57" s="11"/>
      <c r="O57" s="29"/>
      <c r="P57" s="228">
        <f>P58</f>
        <v>1</v>
      </c>
      <c r="Q57" s="255">
        <v>-1000</v>
      </c>
      <c r="R57" s="47">
        <v>0</v>
      </c>
    </row>
    <row r="58" spans="1:18" ht="27.75" customHeight="1">
      <c r="A58" s="75" t="s">
        <v>111</v>
      </c>
      <c r="B58" s="80"/>
      <c r="C58" s="81"/>
      <c r="D58" s="90">
        <v>338</v>
      </c>
      <c r="E58" s="46" t="s">
        <v>112</v>
      </c>
      <c r="F58" s="46" t="s">
        <v>153</v>
      </c>
      <c r="G58" s="46" t="s">
        <v>19</v>
      </c>
      <c r="H58" s="19" t="s">
        <v>10</v>
      </c>
      <c r="I58" s="47">
        <v>1000</v>
      </c>
      <c r="J58" s="28"/>
      <c r="K58" s="28"/>
      <c r="L58" s="28"/>
      <c r="M58" s="11"/>
      <c r="N58" s="11"/>
      <c r="O58" s="29"/>
      <c r="P58" s="228">
        <v>1</v>
      </c>
      <c r="Q58" s="255">
        <v>-1000</v>
      </c>
      <c r="R58" s="47">
        <v>0</v>
      </c>
    </row>
    <row r="59" spans="1:18" ht="30.75" customHeight="1">
      <c r="A59" s="75" t="s">
        <v>297</v>
      </c>
      <c r="B59" s="80"/>
      <c r="C59" s="81"/>
      <c r="D59" s="90">
        <v>338</v>
      </c>
      <c r="E59" s="46" t="s">
        <v>112</v>
      </c>
      <c r="F59" s="46" t="s">
        <v>284</v>
      </c>
      <c r="G59" s="46" t="s">
        <v>10</v>
      </c>
      <c r="H59" s="19" t="s">
        <v>10</v>
      </c>
      <c r="I59" s="47">
        <f>I60</f>
        <v>2000</v>
      </c>
      <c r="J59" s="28"/>
      <c r="K59" s="28"/>
      <c r="L59" s="28"/>
      <c r="M59" s="11"/>
      <c r="N59" s="11"/>
      <c r="O59" s="29"/>
      <c r="P59" s="228">
        <f>P60</f>
        <v>0</v>
      </c>
      <c r="Q59" s="255">
        <v>-2000</v>
      </c>
      <c r="R59" s="47">
        <v>0</v>
      </c>
    </row>
    <row r="60" spans="1:18" ht="29.25" customHeight="1">
      <c r="A60" s="75" t="s">
        <v>111</v>
      </c>
      <c r="B60" s="80"/>
      <c r="C60" s="81"/>
      <c r="D60" s="90">
        <v>338</v>
      </c>
      <c r="E60" s="46" t="s">
        <v>112</v>
      </c>
      <c r="F60" s="46" t="s">
        <v>284</v>
      </c>
      <c r="G60" s="46" t="s">
        <v>19</v>
      </c>
      <c r="H60" s="19" t="s">
        <v>10</v>
      </c>
      <c r="I60" s="47">
        <v>2000</v>
      </c>
      <c r="J60" s="28"/>
      <c r="K60" s="28"/>
      <c r="L60" s="28"/>
      <c r="M60" s="11"/>
      <c r="N60" s="11"/>
      <c r="O60" s="29"/>
      <c r="P60" s="228">
        <f>P61</f>
        <v>0</v>
      </c>
      <c r="Q60" s="255">
        <v>-2000</v>
      </c>
      <c r="R60" s="47">
        <v>0</v>
      </c>
    </row>
    <row r="61" spans="1:18" ht="33" customHeight="1">
      <c r="A61" s="75" t="s">
        <v>296</v>
      </c>
      <c r="B61" s="80"/>
      <c r="C61" s="81"/>
      <c r="D61" s="90">
        <v>338</v>
      </c>
      <c r="E61" s="46" t="s">
        <v>112</v>
      </c>
      <c r="F61" s="46" t="s">
        <v>285</v>
      </c>
      <c r="G61" s="46" t="s">
        <v>10</v>
      </c>
      <c r="H61" s="19" t="s">
        <v>10</v>
      </c>
      <c r="I61" s="47">
        <f>I62</f>
        <v>1000</v>
      </c>
      <c r="J61" s="28"/>
      <c r="K61" s="28"/>
      <c r="L61" s="28"/>
      <c r="M61" s="11"/>
      <c r="N61" s="11"/>
      <c r="O61" s="29"/>
      <c r="P61" s="228"/>
      <c r="Q61" s="255">
        <v>-1000</v>
      </c>
      <c r="R61" s="47">
        <v>0</v>
      </c>
    </row>
    <row r="62" spans="1:18" s="4" customFormat="1" ht="31.5" customHeight="1">
      <c r="A62" s="75" t="s">
        <v>111</v>
      </c>
      <c r="B62" s="80"/>
      <c r="C62" s="81"/>
      <c r="D62" s="90">
        <v>338</v>
      </c>
      <c r="E62" s="46" t="s">
        <v>112</v>
      </c>
      <c r="F62" s="46" t="s">
        <v>285</v>
      </c>
      <c r="G62" s="34" t="s">
        <v>19</v>
      </c>
      <c r="H62" s="19" t="s">
        <v>10</v>
      </c>
      <c r="I62" s="35">
        <v>1000</v>
      </c>
      <c r="J62" s="95"/>
      <c r="K62" s="95"/>
      <c r="L62" s="95"/>
      <c r="O62" s="96"/>
      <c r="P62" s="236">
        <f>P63</f>
        <v>123.9</v>
      </c>
      <c r="Q62" s="96">
        <v>-1000</v>
      </c>
      <c r="R62" s="35">
        <v>0</v>
      </c>
    </row>
    <row r="63" spans="1:18" ht="18" customHeight="1">
      <c r="A63" s="219" t="s">
        <v>22</v>
      </c>
      <c r="B63" s="31"/>
      <c r="C63" s="31"/>
      <c r="D63" s="32">
        <v>338</v>
      </c>
      <c r="E63" s="220" t="s">
        <v>24</v>
      </c>
      <c r="F63" s="217" t="s">
        <v>74</v>
      </c>
      <c r="G63" s="217" t="s">
        <v>10</v>
      </c>
      <c r="H63" s="19" t="s">
        <v>10</v>
      </c>
      <c r="I63" s="218">
        <f>I64</f>
        <v>148000</v>
      </c>
      <c r="J63" s="218">
        <f aca="true" t="shared" si="5" ref="J63:Q63">J64</f>
        <v>0</v>
      </c>
      <c r="K63" s="218">
        <f t="shared" si="5"/>
        <v>0</v>
      </c>
      <c r="L63" s="218">
        <f t="shared" si="5"/>
        <v>0</v>
      </c>
      <c r="M63" s="218">
        <f t="shared" si="5"/>
        <v>0</v>
      </c>
      <c r="N63" s="218">
        <f t="shared" si="5"/>
        <v>0</v>
      </c>
      <c r="O63" s="218">
        <f t="shared" si="5"/>
        <v>0</v>
      </c>
      <c r="P63" s="218">
        <f t="shared" si="5"/>
        <v>123.9</v>
      </c>
      <c r="Q63" s="218">
        <f t="shared" si="5"/>
        <v>0</v>
      </c>
      <c r="R63" s="218">
        <f>R64</f>
        <v>148000</v>
      </c>
    </row>
    <row r="64" spans="1:18" ht="15" customHeight="1">
      <c r="A64" s="30" t="s">
        <v>23</v>
      </c>
      <c r="B64" s="37"/>
      <c r="C64" s="37"/>
      <c r="D64" s="44">
        <v>338</v>
      </c>
      <c r="E64" s="33" t="s">
        <v>24</v>
      </c>
      <c r="F64" s="34" t="s">
        <v>110</v>
      </c>
      <c r="G64" s="34" t="s">
        <v>10</v>
      </c>
      <c r="H64" s="19" t="s">
        <v>10</v>
      </c>
      <c r="I64" s="35">
        <f>I65</f>
        <v>148000</v>
      </c>
      <c r="J64" s="35">
        <f aca="true" t="shared" si="6" ref="J64:Q64">J65</f>
        <v>0</v>
      </c>
      <c r="K64" s="35">
        <f t="shared" si="6"/>
        <v>0</v>
      </c>
      <c r="L64" s="35">
        <f t="shared" si="6"/>
        <v>0</v>
      </c>
      <c r="M64" s="35">
        <f t="shared" si="6"/>
        <v>0</v>
      </c>
      <c r="N64" s="35">
        <f t="shared" si="6"/>
        <v>0</v>
      </c>
      <c r="O64" s="35">
        <f t="shared" si="6"/>
        <v>0</v>
      </c>
      <c r="P64" s="35">
        <f t="shared" si="6"/>
        <v>123.9</v>
      </c>
      <c r="Q64" s="35">
        <f t="shared" si="6"/>
        <v>0</v>
      </c>
      <c r="R64" s="35">
        <f>R65</f>
        <v>148000</v>
      </c>
    </row>
    <row r="65" spans="1:18" ht="32.25" customHeight="1">
      <c r="A65" s="76" t="s">
        <v>135</v>
      </c>
      <c r="B65" s="37"/>
      <c r="C65" s="37"/>
      <c r="D65" s="17">
        <v>338</v>
      </c>
      <c r="E65" s="38" t="s">
        <v>24</v>
      </c>
      <c r="F65" s="39" t="s">
        <v>110</v>
      </c>
      <c r="G65" s="39" t="s">
        <v>10</v>
      </c>
      <c r="H65" s="19" t="s">
        <v>10</v>
      </c>
      <c r="I65" s="40">
        <f>I66</f>
        <v>148000</v>
      </c>
      <c r="J65" s="40">
        <f aca="true" t="shared" si="7" ref="J65:O65">J66</f>
        <v>0</v>
      </c>
      <c r="K65" s="40">
        <f t="shared" si="7"/>
        <v>0</v>
      </c>
      <c r="L65" s="40">
        <f t="shared" si="7"/>
        <v>0</v>
      </c>
      <c r="M65" s="40">
        <f t="shared" si="7"/>
        <v>0</v>
      </c>
      <c r="N65" s="40">
        <f t="shared" si="7"/>
        <v>0</v>
      </c>
      <c r="O65" s="40">
        <f t="shared" si="7"/>
        <v>0</v>
      </c>
      <c r="P65" s="227">
        <f>P66</f>
        <v>123.9</v>
      </c>
      <c r="Q65" s="262">
        <f>Q66</f>
        <v>0</v>
      </c>
      <c r="R65" s="40">
        <f>R66</f>
        <v>148000</v>
      </c>
    </row>
    <row r="66" spans="1:18" ht="33.75" customHeight="1">
      <c r="A66" s="30" t="s">
        <v>139</v>
      </c>
      <c r="B66" s="37"/>
      <c r="C66" s="37"/>
      <c r="D66" s="44">
        <v>338</v>
      </c>
      <c r="E66" s="33" t="s">
        <v>24</v>
      </c>
      <c r="F66" s="34" t="s">
        <v>244</v>
      </c>
      <c r="G66" s="34" t="s">
        <v>10</v>
      </c>
      <c r="H66" s="19" t="s">
        <v>10</v>
      </c>
      <c r="I66" s="35">
        <f>I67+I68</f>
        <v>148000</v>
      </c>
      <c r="J66" s="35">
        <f aca="true" t="shared" si="8" ref="J66:O66">J67+J68</f>
        <v>0</v>
      </c>
      <c r="K66" s="35">
        <f t="shared" si="8"/>
        <v>0</v>
      </c>
      <c r="L66" s="35">
        <f t="shared" si="8"/>
        <v>0</v>
      </c>
      <c r="M66" s="35">
        <f t="shared" si="8"/>
        <v>0</v>
      </c>
      <c r="N66" s="35">
        <f t="shared" si="8"/>
        <v>0</v>
      </c>
      <c r="O66" s="35">
        <f t="shared" si="8"/>
        <v>0</v>
      </c>
      <c r="P66" s="226">
        <f>P67+P68</f>
        <v>123.9</v>
      </c>
      <c r="Q66" s="262">
        <f>Q67+Q68</f>
        <v>0</v>
      </c>
      <c r="R66" s="35">
        <f>R67+R68</f>
        <v>148000</v>
      </c>
    </row>
    <row r="67" spans="1:18" ht="27" customHeight="1">
      <c r="A67" s="36" t="s">
        <v>134</v>
      </c>
      <c r="B67" s="43"/>
      <c r="C67" s="43"/>
      <c r="D67" s="44">
        <v>338</v>
      </c>
      <c r="E67" s="45" t="s">
        <v>24</v>
      </c>
      <c r="F67" s="34" t="s">
        <v>244</v>
      </c>
      <c r="G67" s="46" t="s">
        <v>102</v>
      </c>
      <c r="H67" s="19" t="s">
        <v>10</v>
      </c>
      <c r="I67" s="47">
        <v>147100</v>
      </c>
      <c r="J67" s="28"/>
      <c r="K67" s="28"/>
      <c r="L67" s="28"/>
      <c r="M67" s="11"/>
      <c r="N67" s="11"/>
      <c r="O67" s="29"/>
      <c r="P67" s="228">
        <v>123</v>
      </c>
      <c r="Q67" s="255">
        <v>900</v>
      </c>
      <c r="R67" s="279">
        <v>147100</v>
      </c>
    </row>
    <row r="68" spans="1:18" ht="30.75" customHeight="1">
      <c r="A68" s="129" t="s">
        <v>299</v>
      </c>
      <c r="B68" s="43"/>
      <c r="C68" s="43"/>
      <c r="D68" s="44">
        <v>338</v>
      </c>
      <c r="E68" s="45" t="s">
        <v>24</v>
      </c>
      <c r="F68" s="34" t="s">
        <v>244</v>
      </c>
      <c r="G68" s="46" t="s">
        <v>19</v>
      </c>
      <c r="H68" s="19" t="s">
        <v>10</v>
      </c>
      <c r="I68" s="47">
        <v>900</v>
      </c>
      <c r="J68" s="28"/>
      <c r="K68" s="28"/>
      <c r="L68" s="28"/>
      <c r="M68" s="11"/>
      <c r="N68" s="11"/>
      <c r="O68" s="29"/>
      <c r="P68" s="228">
        <v>0.9</v>
      </c>
      <c r="Q68" s="255">
        <v>-900</v>
      </c>
      <c r="R68" s="279">
        <v>900</v>
      </c>
    </row>
    <row r="69" spans="1:18" ht="26.25" customHeight="1">
      <c r="A69" s="82" t="s">
        <v>25</v>
      </c>
      <c r="B69" s="91"/>
      <c r="C69" s="91"/>
      <c r="D69" s="17">
        <v>338</v>
      </c>
      <c r="E69" s="92" t="s">
        <v>26</v>
      </c>
      <c r="F69" s="93" t="s">
        <v>74</v>
      </c>
      <c r="G69" s="93" t="s">
        <v>10</v>
      </c>
      <c r="H69" s="19" t="s">
        <v>10</v>
      </c>
      <c r="I69" s="94">
        <f>I83+I91+I122</f>
        <v>2240759</v>
      </c>
      <c r="J69" s="94">
        <f aca="true" t="shared" si="9" ref="J69:P69">J83+J91+J122</f>
        <v>0</v>
      </c>
      <c r="K69" s="94">
        <f t="shared" si="9"/>
        <v>0</v>
      </c>
      <c r="L69" s="94">
        <f t="shared" si="9"/>
        <v>0</v>
      </c>
      <c r="M69" s="94">
        <f t="shared" si="9"/>
        <v>0</v>
      </c>
      <c r="N69" s="94">
        <f t="shared" si="9"/>
        <v>0</v>
      </c>
      <c r="O69" s="94">
        <f t="shared" si="9"/>
        <v>-104.6</v>
      </c>
      <c r="P69" s="94">
        <f t="shared" si="9"/>
        <v>2083.8</v>
      </c>
      <c r="Q69" s="94">
        <f>Q83+Q91+Q122</f>
        <v>528250</v>
      </c>
      <c r="R69" s="94">
        <f>R83+R91+R122</f>
        <v>2769009</v>
      </c>
    </row>
    <row r="70" spans="1:18" ht="30" hidden="1">
      <c r="A70" s="76" t="s">
        <v>27</v>
      </c>
      <c r="B70" s="37"/>
      <c r="C70" s="37"/>
      <c r="D70" s="44">
        <v>338</v>
      </c>
      <c r="E70" s="38" t="s">
        <v>28</v>
      </c>
      <c r="F70" s="39" t="s">
        <v>9</v>
      </c>
      <c r="G70" s="39" t="s">
        <v>10</v>
      </c>
      <c r="H70" s="19" t="s">
        <v>10</v>
      </c>
      <c r="I70" s="40"/>
      <c r="J70" s="28"/>
      <c r="K70" s="28"/>
      <c r="L70" s="28"/>
      <c r="M70" s="11"/>
      <c r="N70" s="11"/>
      <c r="O70" s="29"/>
      <c r="P70" s="230"/>
      <c r="Q70" s="255"/>
      <c r="R70" s="255"/>
    </row>
    <row r="71" spans="1:18" ht="30" hidden="1">
      <c r="A71" s="76" t="s">
        <v>13</v>
      </c>
      <c r="B71" s="37"/>
      <c r="C71" s="37"/>
      <c r="D71" s="44">
        <v>338</v>
      </c>
      <c r="E71" s="38" t="s">
        <v>28</v>
      </c>
      <c r="F71" s="39" t="s">
        <v>15</v>
      </c>
      <c r="G71" s="39" t="s">
        <v>10</v>
      </c>
      <c r="H71" s="19" t="s">
        <v>10</v>
      </c>
      <c r="I71" s="40"/>
      <c r="J71" s="28"/>
      <c r="K71" s="28"/>
      <c r="L71" s="28"/>
      <c r="M71" s="11"/>
      <c r="N71" s="11"/>
      <c r="O71" s="29"/>
      <c r="P71" s="230"/>
      <c r="Q71" s="255"/>
      <c r="R71" s="255"/>
    </row>
    <row r="72" spans="1:18" ht="30" hidden="1">
      <c r="A72" s="76" t="s">
        <v>29</v>
      </c>
      <c r="B72" s="37"/>
      <c r="C72" s="37"/>
      <c r="D72" s="44">
        <v>338</v>
      </c>
      <c r="E72" s="38" t="s">
        <v>28</v>
      </c>
      <c r="F72" s="39" t="s">
        <v>30</v>
      </c>
      <c r="G72" s="39" t="s">
        <v>19</v>
      </c>
      <c r="H72" s="19" t="s">
        <v>10</v>
      </c>
      <c r="I72" s="40"/>
      <c r="J72" s="28"/>
      <c r="K72" s="28"/>
      <c r="L72" s="28"/>
      <c r="M72" s="11"/>
      <c r="N72" s="11"/>
      <c r="O72" s="29"/>
      <c r="P72" s="230"/>
      <c r="Q72" s="255"/>
      <c r="R72" s="255"/>
    </row>
    <row r="73" spans="1:18" ht="30" hidden="1">
      <c r="A73" s="76" t="s">
        <v>66</v>
      </c>
      <c r="B73" s="37"/>
      <c r="C73" s="37"/>
      <c r="D73" s="44">
        <v>338</v>
      </c>
      <c r="E73" s="38" t="s">
        <v>28</v>
      </c>
      <c r="F73" s="39" t="s">
        <v>31</v>
      </c>
      <c r="G73" s="39" t="s">
        <v>10</v>
      </c>
      <c r="H73" s="19" t="s">
        <v>10</v>
      </c>
      <c r="I73" s="40"/>
      <c r="J73" s="28"/>
      <c r="K73" s="28"/>
      <c r="L73" s="28"/>
      <c r="M73" s="11"/>
      <c r="N73" s="11"/>
      <c r="O73" s="29"/>
      <c r="P73" s="230"/>
      <c r="Q73" s="255"/>
      <c r="R73" s="255"/>
    </row>
    <row r="74" spans="1:18" ht="30" hidden="1">
      <c r="A74" s="76" t="s">
        <v>18</v>
      </c>
      <c r="B74" s="37"/>
      <c r="C74" s="37"/>
      <c r="D74" s="44">
        <v>338</v>
      </c>
      <c r="E74" s="38" t="s">
        <v>28</v>
      </c>
      <c r="F74" s="39" t="s">
        <v>31</v>
      </c>
      <c r="G74" s="39" t="s">
        <v>19</v>
      </c>
      <c r="H74" s="19" t="s">
        <v>10</v>
      </c>
      <c r="I74" s="52"/>
      <c r="J74" s="28"/>
      <c r="K74" s="28"/>
      <c r="L74" s="28"/>
      <c r="M74" s="11"/>
      <c r="N74" s="11"/>
      <c r="O74" s="29"/>
      <c r="P74" s="230"/>
      <c r="Q74" s="255"/>
      <c r="R74" s="255"/>
    </row>
    <row r="75" spans="1:18" s="4" customFormat="1" ht="30" hidden="1">
      <c r="A75" s="48" t="s">
        <v>67</v>
      </c>
      <c r="B75" s="49"/>
      <c r="C75" s="49"/>
      <c r="D75" s="44">
        <v>338</v>
      </c>
      <c r="E75" s="50" t="s">
        <v>28</v>
      </c>
      <c r="F75" s="51" t="s">
        <v>31</v>
      </c>
      <c r="G75" s="51" t="s">
        <v>20</v>
      </c>
      <c r="H75" s="19" t="s">
        <v>10</v>
      </c>
      <c r="I75" s="52"/>
      <c r="J75" s="95"/>
      <c r="K75" s="95"/>
      <c r="L75" s="95"/>
      <c r="O75" s="96"/>
      <c r="P75" s="237"/>
      <c r="Q75" s="96"/>
      <c r="R75" s="96"/>
    </row>
    <row r="76" spans="1:18" s="5" customFormat="1" ht="3" customHeight="1" hidden="1">
      <c r="A76" s="76" t="s">
        <v>61</v>
      </c>
      <c r="B76" s="37"/>
      <c r="C76" s="37"/>
      <c r="D76" s="44">
        <v>338</v>
      </c>
      <c r="E76" s="38" t="s">
        <v>62</v>
      </c>
      <c r="F76" s="39" t="s">
        <v>74</v>
      </c>
      <c r="G76" s="39" t="s">
        <v>10</v>
      </c>
      <c r="H76" s="19" t="s">
        <v>10</v>
      </c>
      <c r="I76" s="40">
        <f>I77</f>
        <v>18004</v>
      </c>
      <c r="J76" s="97"/>
      <c r="K76" s="97"/>
      <c r="L76" s="97"/>
      <c r="O76" s="98"/>
      <c r="P76" s="238"/>
      <c r="Q76" s="98"/>
      <c r="R76" s="98"/>
    </row>
    <row r="77" spans="1:20" s="4" customFormat="1" ht="47.25" customHeight="1" hidden="1">
      <c r="A77" s="48" t="s">
        <v>99</v>
      </c>
      <c r="B77" s="49"/>
      <c r="C77" s="49"/>
      <c r="D77" s="44">
        <v>338</v>
      </c>
      <c r="E77" s="50" t="s">
        <v>62</v>
      </c>
      <c r="F77" s="51" t="s">
        <v>77</v>
      </c>
      <c r="G77" s="51" t="s">
        <v>10</v>
      </c>
      <c r="H77" s="19" t="s">
        <v>10</v>
      </c>
      <c r="I77" s="52">
        <f>I78+I83+I86</f>
        <v>18004</v>
      </c>
      <c r="J77" s="95"/>
      <c r="K77" s="95"/>
      <c r="L77" s="95"/>
      <c r="O77" s="98"/>
      <c r="P77" s="238"/>
      <c r="Q77" s="98"/>
      <c r="R77" s="98"/>
      <c r="S77" s="5"/>
      <c r="T77" s="5"/>
    </row>
    <row r="78" spans="1:20" s="7" customFormat="1" ht="15" hidden="1">
      <c r="A78" s="99" t="s">
        <v>78</v>
      </c>
      <c r="B78" s="100"/>
      <c r="C78" s="100"/>
      <c r="D78" s="44">
        <v>338</v>
      </c>
      <c r="E78" s="101" t="s">
        <v>62</v>
      </c>
      <c r="F78" s="102" t="s">
        <v>79</v>
      </c>
      <c r="G78" s="102" t="s">
        <v>10</v>
      </c>
      <c r="H78" s="19" t="s">
        <v>10</v>
      </c>
      <c r="I78" s="103">
        <f>I81+I79</f>
        <v>4</v>
      </c>
      <c r="J78" s="104"/>
      <c r="K78" s="104"/>
      <c r="L78" s="104"/>
      <c r="O78" s="98"/>
      <c r="P78" s="238"/>
      <c r="Q78" s="98"/>
      <c r="R78" s="98"/>
      <c r="S78" s="5"/>
      <c r="T78" s="5"/>
    </row>
    <row r="79" spans="1:20" s="4" customFormat="1" ht="45" hidden="1">
      <c r="A79" s="48" t="s">
        <v>80</v>
      </c>
      <c r="B79" s="49"/>
      <c r="C79" s="49"/>
      <c r="D79" s="44">
        <v>338</v>
      </c>
      <c r="E79" s="50" t="s">
        <v>62</v>
      </c>
      <c r="F79" s="51" t="s">
        <v>81</v>
      </c>
      <c r="G79" s="51" t="s">
        <v>10</v>
      </c>
      <c r="H79" s="19" t="s">
        <v>10</v>
      </c>
      <c r="I79" s="52">
        <f>I80</f>
        <v>3</v>
      </c>
      <c r="J79" s="95"/>
      <c r="K79" s="95"/>
      <c r="L79" s="95"/>
      <c r="O79" s="98"/>
      <c r="P79" s="238"/>
      <c r="Q79" s="98"/>
      <c r="R79" s="98"/>
      <c r="S79" s="5"/>
      <c r="T79" s="5"/>
    </row>
    <row r="80" spans="1:20" s="4" customFormat="1" ht="30" hidden="1">
      <c r="A80" s="48" t="s">
        <v>65</v>
      </c>
      <c r="B80" s="49"/>
      <c r="C80" s="49"/>
      <c r="D80" s="44">
        <v>338</v>
      </c>
      <c r="E80" s="50" t="s">
        <v>62</v>
      </c>
      <c r="F80" s="51" t="s">
        <v>81</v>
      </c>
      <c r="G80" s="51" t="s">
        <v>19</v>
      </c>
      <c r="H80" s="19" t="s">
        <v>10</v>
      </c>
      <c r="I80" s="52">
        <v>3</v>
      </c>
      <c r="J80" s="95"/>
      <c r="K80" s="95"/>
      <c r="L80" s="95"/>
      <c r="O80" s="98"/>
      <c r="P80" s="238"/>
      <c r="Q80" s="98"/>
      <c r="R80" s="98"/>
      <c r="S80" s="5"/>
      <c r="T80" s="5"/>
    </row>
    <row r="81" spans="1:20" s="4" customFormat="1" ht="30" hidden="1">
      <c r="A81" s="48" t="s">
        <v>82</v>
      </c>
      <c r="B81" s="49"/>
      <c r="C81" s="49"/>
      <c r="D81" s="44">
        <v>338</v>
      </c>
      <c r="E81" s="50" t="s">
        <v>62</v>
      </c>
      <c r="F81" s="51" t="s">
        <v>83</v>
      </c>
      <c r="G81" s="51" t="s">
        <v>10</v>
      </c>
      <c r="H81" s="19" t="s">
        <v>10</v>
      </c>
      <c r="I81" s="52">
        <f>I82</f>
        <v>1</v>
      </c>
      <c r="J81" s="95"/>
      <c r="K81" s="95"/>
      <c r="L81" s="95"/>
      <c r="O81" s="98"/>
      <c r="P81" s="238"/>
      <c r="Q81" s="98"/>
      <c r="R81" s="98"/>
      <c r="S81" s="5"/>
      <c r="T81" s="5"/>
    </row>
    <row r="82" spans="1:20" s="4" customFormat="1" ht="4.5" customHeight="1" hidden="1">
      <c r="A82" s="48" t="s">
        <v>65</v>
      </c>
      <c r="B82" s="49"/>
      <c r="C82" s="49"/>
      <c r="D82" s="44">
        <v>338</v>
      </c>
      <c r="E82" s="50" t="s">
        <v>62</v>
      </c>
      <c r="F82" s="51" t="s">
        <v>83</v>
      </c>
      <c r="G82" s="51" t="s">
        <v>19</v>
      </c>
      <c r="H82" s="19" t="s">
        <v>10</v>
      </c>
      <c r="I82" s="52">
        <v>1</v>
      </c>
      <c r="J82" s="95"/>
      <c r="K82" s="95"/>
      <c r="L82" s="95"/>
      <c r="O82" s="98"/>
      <c r="P82" s="238"/>
      <c r="Q82" s="98"/>
      <c r="R82" s="98"/>
      <c r="S82" s="5"/>
      <c r="T82" s="5"/>
    </row>
    <row r="83" spans="1:20" s="7" customFormat="1" ht="21" customHeight="1">
      <c r="A83" s="76" t="s">
        <v>323</v>
      </c>
      <c r="B83" s="37"/>
      <c r="C83" s="37"/>
      <c r="D83" s="17">
        <v>338</v>
      </c>
      <c r="E83" s="38" t="s">
        <v>28</v>
      </c>
      <c r="F83" s="39" t="s">
        <v>167</v>
      </c>
      <c r="G83" s="39" t="s">
        <v>10</v>
      </c>
      <c r="H83" s="19" t="s">
        <v>10</v>
      </c>
      <c r="I83" s="40">
        <f>I84</f>
        <v>15000</v>
      </c>
      <c r="J83" s="40">
        <f aca="true" t="shared" si="10" ref="J83:P83">J84</f>
        <v>0</v>
      </c>
      <c r="K83" s="40">
        <f t="shared" si="10"/>
        <v>0</v>
      </c>
      <c r="L83" s="40">
        <f t="shared" si="10"/>
        <v>0</v>
      </c>
      <c r="M83" s="40">
        <f t="shared" si="10"/>
        <v>0</v>
      </c>
      <c r="N83" s="40">
        <f t="shared" si="10"/>
        <v>0</v>
      </c>
      <c r="O83" s="40">
        <f t="shared" si="10"/>
        <v>0</v>
      </c>
      <c r="P83" s="40">
        <f t="shared" si="10"/>
        <v>330</v>
      </c>
      <c r="Q83" s="40">
        <f>Q84</f>
        <v>-10000</v>
      </c>
      <c r="R83" s="40">
        <f>I83+Q83</f>
        <v>5000</v>
      </c>
      <c r="S83" s="5"/>
      <c r="T83" s="5"/>
    </row>
    <row r="84" spans="1:20" s="4" customFormat="1" ht="27.75" customHeight="1">
      <c r="A84" s="75" t="s">
        <v>165</v>
      </c>
      <c r="B84" s="73"/>
      <c r="C84" s="73"/>
      <c r="D84" s="60">
        <v>338</v>
      </c>
      <c r="E84" s="33" t="s">
        <v>28</v>
      </c>
      <c r="F84" s="62" t="s">
        <v>167</v>
      </c>
      <c r="G84" s="62" t="s">
        <v>10</v>
      </c>
      <c r="H84" s="19" t="s">
        <v>10</v>
      </c>
      <c r="I84" s="63">
        <f>I85:I85+I87</f>
        <v>15000</v>
      </c>
      <c r="J84" s="63">
        <f aca="true" t="shared" si="11" ref="J84:O84">J85+J87</f>
        <v>0</v>
      </c>
      <c r="K84" s="63">
        <f t="shared" si="11"/>
        <v>0</v>
      </c>
      <c r="L84" s="63">
        <f t="shared" si="11"/>
        <v>0</v>
      </c>
      <c r="M84" s="63">
        <f t="shared" si="11"/>
        <v>0</v>
      </c>
      <c r="N84" s="63">
        <f t="shared" si="11"/>
        <v>0</v>
      </c>
      <c r="O84" s="63">
        <f t="shared" si="11"/>
        <v>0</v>
      </c>
      <c r="P84" s="233">
        <f>P85+P87</f>
        <v>330</v>
      </c>
      <c r="Q84" s="105">
        <f>Q85+Q87</f>
        <v>-10000</v>
      </c>
      <c r="R84" s="105">
        <f>I84+Q84</f>
        <v>5000</v>
      </c>
      <c r="S84" s="5"/>
      <c r="T84" s="5"/>
    </row>
    <row r="85" spans="1:20" s="4" customFormat="1" ht="33" customHeight="1">
      <c r="A85" s="75" t="s">
        <v>166</v>
      </c>
      <c r="B85" s="73"/>
      <c r="C85" s="73"/>
      <c r="D85" s="60">
        <v>338</v>
      </c>
      <c r="E85" s="33" t="s">
        <v>28</v>
      </c>
      <c r="F85" s="62" t="s">
        <v>170</v>
      </c>
      <c r="G85" s="62" t="s">
        <v>10</v>
      </c>
      <c r="H85" s="19" t="s">
        <v>10</v>
      </c>
      <c r="I85" s="63">
        <f>I86</f>
        <v>3000</v>
      </c>
      <c r="J85" s="63">
        <f aca="true" t="shared" si="12" ref="J85:O85">J86</f>
        <v>0</v>
      </c>
      <c r="K85" s="63">
        <f t="shared" si="12"/>
        <v>0</v>
      </c>
      <c r="L85" s="63">
        <f t="shared" si="12"/>
        <v>0</v>
      </c>
      <c r="M85" s="63">
        <f t="shared" si="12"/>
        <v>0</v>
      </c>
      <c r="N85" s="63">
        <f t="shared" si="12"/>
        <v>0</v>
      </c>
      <c r="O85" s="63">
        <f t="shared" si="12"/>
        <v>0</v>
      </c>
      <c r="P85" s="233">
        <f>P86</f>
        <v>6</v>
      </c>
      <c r="Q85" s="105">
        <f>Q86</f>
        <v>0</v>
      </c>
      <c r="R85" s="105">
        <f>R86</f>
        <v>3000</v>
      </c>
      <c r="S85" s="5"/>
      <c r="T85" s="5"/>
    </row>
    <row r="86" spans="1:20" s="7" customFormat="1" ht="30.75" customHeight="1">
      <c r="A86" s="75" t="s">
        <v>111</v>
      </c>
      <c r="B86" s="73"/>
      <c r="C86" s="73"/>
      <c r="D86" s="60">
        <v>338</v>
      </c>
      <c r="E86" s="33" t="s">
        <v>28</v>
      </c>
      <c r="F86" s="62" t="s">
        <v>170</v>
      </c>
      <c r="G86" s="62" t="s">
        <v>19</v>
      </c>
      <c r="H86" s="19" t="s">
        <v>10</v>
      </c>
      <c r="I86" s="63">
        <v>3000</v>
      </c>
      <c r="J86" s="104"/>
      <c r="K86" s="104"/>
      <c r="L86" s="104"/>
      <c r="O86" s="105"/>
      <c r="P86" s="233">
        <v>6</v>
      </c>
      <c r="Q86" s="105"/>
      <c r="R86" s="105">
        <f>I86+Q86</f>
        <v>3000</v>
      </c>
      <c r="S86" s="5"/>
      <c r="T86" s="5"/>
    </row>
    <row r="87" spans="1:18" s="4" customFormat="1" ht="33" customHeight="1">
      <c r="A87" s="75" t="s">
        <v>169</v>
      </c>
      <c r="B87" s="73"/>
      <c r="C87" s="73"/>
      <c r="D87" s="60">
        <v>338</v>
      </c>
      <c r="E87" s="33" t="s">
        <v>28</v>
      </c>
      <c r="F87" s="62" t="s">
        <v>258</v>
      </c>
      <c r="G87" s="62" t="s">
        <v>10</v>
      </c>
      <c r="H87" s="19" t="s">
        <v>10</v>
      </c>
      <c r="I87" s="63">
        <f>I88</f>
        <v>12000</v>
      </c>
      <c r="J87" s="63">
        <f aca="true" t="shared" si="13" ref="J87:P87">J88</f>
        <v>0</v>
      </c>
      <c r="K87" s="63">
        <f t="shared" si="13"/>
        <v>0</v>
      </c>
      <c r="L87" s="63">
        <f t="shared" si="13"/>
        <v>0</v>
      </c>
      <c r="M87" s="63">
        <f t="shared" si="13"/>
        <v>0</v>
      </c>
      <c r="N87" s="63">
        <f t="shared" si="13"/>
        <v>0</v>
      </c>
      <c r="O87" s="63">
        <f t="shared" si="13"/>
        <v>0</v>
      </c>
      <c r="P87" s="233">
        <f t="shared" si="13"/>
        <v>324</v>
      </c>
      <c r="Q87" s="96">
        <f>Q88</f>
        <v>-10000</v>
      </c>
      <c r="R87" s="63">
        <f>R88</f>
        <v>2000</v>
      </c>
    </row>
    <row r="88" spans="1:18" s="4" customFormat="1" ht="28.5" customHeight="1">
      <c r="A88" s="75" t="s">
        <v>111</v>
      </c>
      <c r="B88" s="73"/>
      <c r="C88" s="73"/>
      <c r="D88" s="60">
        <v>338</v>
      </c>
      <c r="E88" s="33" t="s">
        <v>28</v>
      </c>
      <c r="F88" s="62" t="s">
        <v>258</v>
      </c>
      <c r="G88" s="62" t="s">
        <v>19</v>
      </c>
      <c r="H88" s="19" t="s">
        <v>10</v>
      </c>
      <c r="I88" s="63">
        <v>12000</v>
      </c>
      <c r="J88" s="95"/>
      <c r="K88" s="95"/>
      <c r="L88" s="95"/>
      <c r="O88" s="106"/>
      <c r="P88" s="233">
        <v>324</v>
      </c>
      <c r="Q88" s="96">
        <v>-10000</v>
      </c>
      <c r="R88" s="63">
        <f>I88+Q88</f>
        <v>2000</v>
      </c>
    </row>
    <row r="89" spans="1:18" s="4" customFormat="1" ht="0.75" customHeight="1">
      <c r="A89" s="75" t="s">
        <v>294</v>
      </c>
      <c r="B89" s="73"/>
      <c r="C89" s="73"/>
      <c r="D89" s="60">
        <v>338</v>
      </c>
      <c r="E89" s="33" t="s">
        <v>28</v>
      </c>
      <c r="F89" s="62" t="s">
        <v>295</v>
      </c>
      <c r="G89" s="62" t="s">
        <v>10</v>
      </c>
      <c r="H89" s="19" t="s">
        <v>10</v>
      </c>
      <c r="I89" s="63">
        <f>I90</f>
        <v>0</v>
      </c>
      <c r="J89" s="95"/>
      <c r="K89" s="95"/>
      <c r="L89" s="95"/>
      <c r="O89" s="106"/>
      <c r="P89" s="233"/>
      <c r="Q89" s="96"/>
      <c r="R89" s="63">
        <f>R90</f>
        <v>0</v>
      </c>
    </row>
    <row r="90" spans="1:18" s="4" customFormat="1" ht="28.5" customHeight="1" hidden="1">
      <c r="A90" s="75" t="s">
        <v>111</v>
      </c>
      <c r="B90" s="73"/>
      <c r="C90" s="73"/>
      <c r="D90" s="60">
        <v>338</v>
      </c>
      <c r="E90" s="33" t="s">
        <v>28</v>
      </c>
      <c r="F90" s="62" t="s">
        <v>295</v>
      </c>
      <c r="G90" s="62" t="s">
        <v>19</v>
      </c>
      <c r="H90" s="19" t="s">
        <v>10</v>
      </c>
      <c r="I90" s="63"/>
      <c r="J90" s="95"/>
      <c r="K90" s="95"/>
      <c r="L90" s="95"/>
      <c r="O90" s="106"/>
      <c r="P90" s="233"/>
      <c r="Q90" s="96"/>
      <c r="R90" s="63"/>
    </row>
    <row r="91" spans="1:18" ht="28.5">
      <c r="A91" s="82" t="s">
        <v>324</v>
      </c>
      <c r="B91" s="91"/>
      <c r="C91" s="91"/>
      <c r="D91" s="17">
        <v>338</v>
      </c>
      <c r="E91" s="92" t="s">
        <v>32</v>
      </c>
      <c r="F91" s="93" t="s">
        <v>74</v>
      </c>
      <c r="G91" s="93" t="s">
        <v>10</v>
      </c>
      <c r="H91" s="19" t="s">
        <v>10</v>
      </c>
      <c r="I91" s="94">
        <f>I92</f>
        <v>2208059</v>
      </c>
      <c r="J91" s="94">
        <f aca="true" t="shared" si="14" ref="J91:Q91">J92</f>
        <v>0</v>
      </c>
      <c r="K91" s="94">
        <f t="shared" si="14"/>
        <v>0</v>
      </c>
      <c r="L91" s="94">
        <f t="shared" si="14"/>
        <v>0</v>
      </c>
      <c r="M91" s="94">
        <f t="shared" si="14"/>
        <v>0</v>
      </c>
      <c r="N91" s="94">
        <f t="shared" si="14"/>
        <v>0</v>
      </c>
      <c r="O91" s="94">
        <f t="shared" si="14"/>
        <v>-104.6</v>
      </c>
      <c r="P91" s="94">
        <f t="shared" si="14"/>
        <v>1751.8</v>
      </c>
      <c r="Q91" s="94">
        <f t="shared" si="14"/>
        <v>544500</v>
      </c>
      <c r="R91" s="94">
        <f>I91+Q91</f>
        <v>2752559</v>
      </c>
    </row>
    <row r="92" spans="1:18" ht="29.25" customHeight="1">
      <c r="A92" s="107" t="s">
        <v>157</v>
      </c>
      <c r="B92" s="108"/>
      <c r="C92" s="108"/>
      <c r="D92" s="60">
        <v>338</v>
      </c>
      <c r="E92" s="109" t="s">
        <v>32</v>
      </c>
      <c r="F92" s="74" t="s">
        <v>72</v>
      </c>
      <c r="G92" s="74" t="s">
        <v>10</v>
      </c>
      <c r="H92" s="19" t="s">
        <v>10</v>
      </c>
      <c r="I92" s="110">
        <f>I93+I95+I102+I105+I113+I115+I117+I120</f>
        <v>2208059</v>
      </c>
      <c r="J92" s="110">
        <f aca="true" t="shared" si="15" ref="J92:P92">J93+J95+J102+J105+J113+J115+J117+J120</f>
        <v>0</v>
      </c>
      <c r="K92" s="110">
        <f t="shared" si="15"/>
        <v>0</v>
      </c>
      <c r="L92" s="110">
        <f t="shared" si="15"/>
        <v>0</v>
      </c>
      <c r="M92" s="110">
        <f t="shared" si="15"/>
        <v>0</v>
      </c>
      <c r="N92" s="110">
        <f t="shared" si="15"/>
        <v>0</v>
      </c>
      <c r="O92" s="110">
        <f t="shared" si="15"/>
        <v>-104.6</v>
      </c>
      <c r="P92" s="110">
        <f t="shared" si="15"/>
        <v>1751.8</v>
      </c>
      <c r="Q92" s="110">
        <f>Q93+Q95+Q102+Q105+Q113+Q115+Q117+Q120</f>
        <v>544500</v>
      </c>
      <c r="R92" s="110">
        <f>I92+Q92</f>
        <v>2752559</v>
      </c>
    </row>
    <row r="93" spans="1:18" ht="15">
      <c r="A93" s="72" t="s">
        <v>158</v>
      </c>
      <c r="B93" s="108"/>
      <c r="C93" s="108"/>
      <c r="D93" s="60">
        <v>338</v>
      </c>
      <c r="E93" s="109" t="s">
        <v>32</v>
      </c>
      <c r="F93" s="74" t="s">
        <v>159</v>
      </c>
      <c r="G93" s="74" t="s">
        <v>10</v>
      </c>
      <c r="H93" s="19" t="s">
        <v>10</v>
      </c>
      <c r="I93" s="110">
        <f>I94</f>
        <v>40000</v>
      </c>
      <c r="J93" s="110">
        <f aca="true" t="shared" si="16" ref="J93:O93">J94</f>
        <v>0</v>
      </c>
      <c r="K93" s="110">
        <f t="shared" si="16"/>
        <v>0</v>
      </c>
      <c r="L93" s="110">
        <f t="shared" si="16"/>
        <v>0</v>
      </c>
      <c r="M93" s="110">
        <f t="shared" si="16"/>
        <v>0</v>
      </c>
      <c r="N93" s="110">
        <f t="shared" si="16"/>
        <v>0</v>
      </c>
      <c r="O93" s="110">
        <f t="shared" si="16"/>
        <v>12.4</v>
      </c>
      <c r="P93" s="239">
        <f>P94</f>
        <v>32.4</v>
      </c>
      <c r="Q93" s="255">
        <f>Q94</f>
        <v>-9400</v>
      </c>
      <c r="R93" s="110">
        <f>I93+Q93</f>
        <v>30600</v>
      </c>
    </row>
    <row r="94" spans="1:18" ht="30">
      <c r="A94" s="75" t="s">
        <v>111</v>
      </c>
      <c r="B94" s="111"/>
      <c r="C94" s="111"/>
      <c r="D94" s="60">
        <v>338</v>
      </c>
      <c r="E94" s="112" t="s">
        <v>32</v>
      </c>
      <c r="F94" s="74" t="s">
        <v>159</v>
      </c>
      <c r="G94" s="113" t="s">
        <v>19</v>
      </c>
      <c r="H94" s="19" t="s">
        <v>10</v>
      </c>
      <c r="I94" s="114">
        <v>40000</v>
      </c>
      <c r="J94" s="28"/>
      <c r="K94" s="28"/>
      <c r="L94" s="28"/>
      <c r="M94" s="11"/>
      <c r="N94" s="11"/>
      <c r="O94" s="41">
        <v>12.4</v>
      </c>
      <c r="P94" s="240">
        <v>32.4</v>
      </c>
      <c r="Q94" s="255">
        <v>-9400</v>
      </c>
      <c r="R94" s="114">
        <f>I94+Q94</f>
        <v>30600</v>
      </c>
    </row>
    <row r="95" spans="1:18" ht="15">
      <c r="A95" s="75" t="s">
        <v>122</v>
      </c>
      <c r="B95" s="111"/>
      <c r="C95" s="111"/>
      <c r="D95" s="60">
        <v>338</v>
      </c>
      <c r="E95" s="112" t="s">
        <v>32</v>
      </c>
      <c r="F95" s="74" t="s">
        <v>160</v>
      </c>
      <c r="G95" s="113" t="s">
        <v>10</v>
      </c>
      <c r="H95" s="19" t="s">
        <v>10</v>
      </c>
      <c r="I95" s="114">
        <f>I96</f>
        <v>5000</v>
      </c>
      <c r="J95" s="28"/>
      <c r="K95" s="28"/>
      <c r="L95" s="28"/>
      <c r="M95" s="11"/>
      <c r="N95" s="11"/>
      <c r="O95" s="29"/>
      <c r="P95" s="240">
        <f>P96</f>
        <v>3</v>
      </c>
      <c r="Q95" s="255"/>
      <c r="R95" s="114">
        <f>R96</f>
        <v>5000</v>
      </c>
    </row>
    <row r="96" spans="1:18" ht="30">
      <c r="A96" s="75" t="s">
        <v>111</v>
      </c>
      <c r="B96" s="111"/>
      <c r="C96" s="111"/>
      <c r="D96" s="60">
        <v>338</v>
      </c>
      <c r="E96" s="112" t="s">
        <v>32</v>
      </c>
      <c r="F96" s="74" t="s">
        <v>160</v>
      </c>
      <c r="G96" s="113" t="s">
        <v>19</v>
      </c>
      <c r="H96" s="19" t="s">
        <v>10</v>
      </c>
      <c r="I96" s="114">
        <v>5000</v>
      </c>
      <c r="J96" s="28"/>
      <c r="K96" s="28"/>
      <c r="L96" s="28"/>
      <c r="M96" s="11"/>
      <c r="N96" s="11"/>
      <c r="O96" s="29"/>
      <c r="P96" s="240">
        <v>3</v>
      </c>
      <c r="Q96" s="255"/>
      <c r="R96" s="114">
        <v>5000</v>
      </c>
    </row>
    <row r="97" spans="1:18" ht="1.5" customHeight="1" hidden="1">
      <c r="A97" s="75" t="s">
        <v>267</v>
      </c>
      <c r="B97" s="111"/>
      <c r="C97" s="111"/>
      <c r="D97" s="60">
        <v>338</v>
      </c>
      <c r="E97" s="112" t="s">
        <v>32</v>
      </c>
      <c r="F97" s="74" t="s">
        <v>260</v>
      </c>
      <c r="G97" s="113" t="s">
        <v>10</v>
      </c>
      <c r="H97" s="19" t="s">
        <v>10</v>
      </c>
      <c r="I97" s="114">
        <f>I98</f>
        <v>0</v>
      </c>
      <c r="J97" s="28"/>
      <c r="K97" s="28"/>
      <c r="L97" s="28"/>
      <c r="M97" s="11"/>
      <c r="N97" s="11"/>
      <c r="O97" s="29">
        <f>O98</f>
        <v>-5</v>
      </c>
      <c r="P97" s="240">
        <f>P98</f>
        <v>12</v>
      </c>
      <c r="Q97" s="255"/>
      <c r="R97" s="114">
        <f>R98</f>
        <v>0</v>
      </c>
    </row>
    <row r="98" spans="1:18" ht="30" hidden="1">
      <c r="A98" s="75" t="s">
        <v>111</v>
      </c>
      <c r="B98" s="111"/>
      <c r="C98" s="111"/>
      <c r="D98" s="60">
        <v>338</v>
      </c>
      <c r="E98" s="112" t="s">
        <v>32</v>
      </c>
      <c r="F98" s="74" t="s">
        <v>260</v>
      </c>
      <c r="G98" s="113" t="s">
        <v>19</v>
      </c>
      <c r="H98" s="19" t="s">
        <v>10</v>
      </c>
      <c r="I98" s="114"/>
      <c r="J98" s="28"/>
      <c r="K98" s="28"/>
      <c r="L98" s="28"/>
      <c r="M98" s="11"/>
      <c r="N98" s="11"/>
      <c r="O98" s="41">
        <v>-5</v>
      </c>
      <c r="P98" s="240">
        <v>12</v>
      </c>
      <c r="Q98" s="255"/>
      <c r="R98" s="114"/>
    </row>
    <row r="99" spans="1:18" ht="15" hidden="1">
      <c r="A99" s="75" t="s">
        <v>262</v>
      </c>
      <c r="B99" s="111"/>
      <c r="C99" s="111"/>
      <c r="D99" s="60">
        <v>338</v>
      </c>
      <c r="E99" s="112" t="s">
        <v>32</v>
      </c>
      <c r="F99" s="74" t="s">
        <v>263</v>
      </c>
      <c r="G99" s="113" t="s">
        <v>10</v>
      </c>
      <c r="H99" s="19" t="s">
        <v>10</v>
      </c>
      <c r="I99" s="114">
        <f>I100</f>
        <v>0</v>
      </c>
      <c r="J99" s="28"/>
      <c r="K99" s="28"/>
      <c r="L99" s="28"/>
      <c r="M99" s="11"/>
      <c r="N99" s="11"/>
      <c r="O99" s="29"/>
      <c r="P99" s="240">
        <f>P100</f>
        <v>52</v>
      </c>
      <c r="Q99" s="255"/>
      <c r="R99" s="114">
        <f>R100</f>
        <v>0</v>
      </c>
    </row>
    <row r="100" spans="1:18" ht="30" hidden="1">
      <c r="A100" s="75" t="s">
        <v>267</v>
      </c>
      <c r="B100" s="111"/>
      <c r="C100" s="111"/>
      <c r="D100" s="60">
        <v>338</v>
      </c>
      <c r="E100" s="112" t="s">
        <v>32</v>
      </c>
      <c r="F100" s="74" t="s">
        <v>263</v>
      </c>
      <c r="G100" s="113" t="s">
        <v>10</v>
      </c>
      <c r="H100" s="19" t="s">
        <v>10</v>
      </c>
      <c r="I100" s="114">
        <f>I101</f>
        <v>0</v>
      </c>
      <c r="J100" s="28"/>
      <c r="K100" s="28"/>
      <c r="L100" s="28"/>
      <c r="M100" s="11"/>
      <c r="N100" s="11"/>
      <c r="O100" s="29"/>
      <c r="P100" s="240">
        <f>P101</f>
        <v>52</v>
      </c>
      <c r="Q100" s="255"/>
      <c r="R100" s="114">
        <f>R101</f>
        <v>0</v>
      </c>
    </row>
    <row r="101" spans="1:18" ht="30" hidden="1">
      <c r="A101" s="75" t="s">
        <v>111</v>
      </c>
      <c r="B101" s="111"/>
      <c r="C101" s="111"/>
      <c r="D101" s="60">
        <v>338</v>
      </c>
      <c r="E101" s="112" t="s">
        <v>32</v>
      </c>
      <c r="F101" s="74" t="s">
        <v>263</v>
      </c>
      <c r="G101" s="113" t="s">
        <v>19</v>
      </c>
      <c r="H101" s="19" t="s">
        <v>10</v>
      </c>
      <c r="I101" s="114"/>
      <c r="J101" s="28"/>
      <c r="K101" s="28"/>
      <c r="L101" s="28"/>
      <c r="M101" s="11"/>
      <c r="N101" s="11"/>
      <c r="O101" s="29"/>
      <c r="P101" s="240">
        <v>52</v>
      </c>
      <c r="Q101" s="255"/>
      <c r="R101" s="114"/>
    </row>
    <row r="102" spans="1:18" s="4" customFormat="1" ht="33" customHeight="1">
      <c r="A102" s="115" t="s">
        <v>161</v>
      </c>
      <c r="B102" s="116"/>
      <c r="C102" s="116"/>
      <c r="D102" s="60">
        <v>338</v>
      </c>
      <c r="E102" s="117" t="s">
        <v>32</v>
      </c>
      <c r="F102" s="74" t="s">
        <v>162</v>
      </c>
      <c r="G102" s="118" t="s">
        <v>10</v>
      </c>
      <c r="H102" s="19" t="s">
        <v>10</v>
      </c>
      <c r="I102" s="119">
        <f>I103+I104</f>
        <v>1832100</v>
      </c>
      <c r="J102" s="119">
        <f aca="true" t="shared" si="17" ref="J102:Q102">J103+J104</f>
        <v>0</v>
      </c>
      <c r="K102" s="119">
        <f t="shared" si="17"/>
        <v>0</v>
      </c>
      <c r="L102" s="119">
        <f t="shared" si="17"/>
        <v>0</v>
      </c>
      <c r="M102" s="119">
        <f t="shared" si="17"/>
        <v>0</v>
      </c>
      <c r="N102" s="119">
        <f t="shared" si="17"/>
        <v>0</v>
      </c>
      <c r="O102" s="119">
        <f t="shared" si="17"/>
        <v>0</v>
      </c>
      <c r="P102" s="119">
        <f t="shared" si="17"/>
        <v>1512.3999999999999</v>
      </c>
      <c r="Q102" s="119">
        <f t="shared" si="17"/>
        <v>553900</v>
      </c>
      <c r="R102" s="119">
        <f>I102+Q102</f>
        <v>2386000</v>
      </c>
    </row>
    <row r="103" spans="1:18" s="4" customFormat="1" ht="30">
      <c r="A103" s="107" t="s">
        <v>134</v>
      </c>
      <c r="B103" s="116"/>
      <c r="C103" s="116"/>
      <c r="D103" s="60">
        <v>338</v>
      </c>
      <c r="E103" s="117" t="s">
        <v>32</v>
      </c>
      <c r="F103" s="74" t="s">
        <v>162</v>
      </c>
      <c r="G103" s="118" t="s">
        <v>102</v>
      </c>
      <c r="H103" s="19" t="s">
        <v>10</v>
      </c>
      <c r="I103" s="119">
        <v>1612100</v>
      </c>
      <c r="J103" s="95"/>
      <c r="K103" s="95"/>
      <c r="L103" s="95"/>
      <c r="O103" s="96"/>
      <c r="P103" s="241">
        <v>1334.8</v>
      </c>
      <c r="Q103" s="106"/>
      <c r="R103" s="119">
        <v>1612100</v>
      </c>
    </row>
    <row r="104" spans="1:18" s="4" customFormat="1" ht="30">
      <c r="A104" s="75" t="s">
        <v>111</v>
      </c>
      <c r="B104" s="116"/>
      <c r="C104" s="116"/>
      <c r="D104" s="60">
        <v>338</v>
      </c>
      <c r="E104" s="117" t="s">
        <v>32</v>
      </c>
      <c r="F104" s="74" t="s">
        <v>162</v>
      </c>
      <c r="G104" s="118" t="s">
        <v>19</v>
      </c>
      <c r="H104" s="19" t="s">
        <v>10</v>
      </c>
      <c r="I104" s="119">
        <v>220000</v>
      </c>
      <c r="J104" s="95"/>
      <c r="K104" s="95"/>
      <c r="L104" s="95"/>
      <c r="O104" s="96"/>
      <c r="P104" s="241">
        <v>177.6</v>
      </c>
      <c r="Q104" s="96">
        <v>553900</v>
      </c>
      <c r="R104" s="119">
        <f>I104+Q104</f>
        <v>773900</v>
      </c>
    </row>
    <row r="105" spans="1:18" s="4" customFormat="1" ht="15">
      <c r="A105" s="72" t="s">
        <v>163</v>
      </c>
      <c r="B105" s="116"/>
      <c r="C105" s="116"/>
      <c r="D105" s="60">
        <v>338</v>
      </c>
      <c r="E105" s="61" t="s">
        <v>32</v>
      </c>
      <c r="F105" s="74" t="s">
        <v>164</v>
      </c>
      <c r="G105" s="62" t="s">
        <v>10</v>
      </c>
      <c r="H105" s="19" t="s">
        <v>10</v>
      </c>
      <c r="I105" s="63">
        <f>I106</f>
        <v>50000</v>
      </c>
      <c r="J105" s="63">
        <f aca="true" t="shared" si="18" ref="J105:P105">J106</f>
        <v>0</v>
      </c>
      <c r="K105" s="63">
        <f t="shared" si="18"/>
        <v>0</v>
      </c>
      <c r="L105" s="63">
        <f t="shared" si="18"/>
        <v>0</v>
      </c>
      <c r="M105" s="63">
        <f t="shared" si="18"/>
        <v>0</v>
      </c>
      <c r="N105" s="63">
        <f t="shared" si="18"/>
        <v>0</v>
      </c>
      <c r="O105" s="63">
        <f t="shared" si="18"/>
        <v>-100</v>
      </c>
      <c r="P105" s="233">
        <f t="shared" si="18"/>
        <v>5</v>
      </c>
      <c r="Q105" s="96">
        <v>-13041</v>
      </c>
      <c r="R105" s="63">
        <f>I105+Q105</f>
        <v>36959</v>
      </c>
    </row>
    <row r="106" spans="1:18" s="4" customFormat="1" ht="30">
      <c r="A106" s="75" t="s">
        <v>111</v>
      </c>
      <c r="B106" s="73"/>
      <c r="C106" s="73"/>
      <c r="D106" s="60">
        <v>338</v>
      </c>
      <c r="E106" s="61" t="s">
        <v>32</v>
      </c>
      <c r="F106" s="74" t="s">
        <v>164</v>
      </c>
      <c r="G106" s="62" t="s">
        <v>19</v>
      </c>
      <c r="H106" s="19" t="s">
        <v>10</v>
      </c>
      <c r="I106" s="63">
        <v>50000</v>
      </c>
      <c r="J106" s="95"/>
      <c r="K106" s="95"/>
      <c r="L106" s="95"/>
      <c r="O106" s="106">
        <v>-100</v>
      </c>
      <c r="P106" s="233">
        <v>5</v>
      </c>
      <c r="Q106" s="96">
        <v>-13041</v>
      </c>
      <c r="R106" s="63">
        <f>I106+Q106</f>
        <v>36959</v>
      </c>
    </row>
    <row r="107" spans="1:18" s="4" customFormat="1" ht="30.75" customHeight="1" hidden="1">
      <c r="A107" s="120" t="s">
        <v>121</v>
      </c>
      <c r="B107" s="121"/>
      <c r="C107" s="121"/>
      <c r="D107" s="55">
        <v>338</v>
      </c>
      <c r="E107" s="122" t="s">
        <v>32</v>
      </c>
      <c r="F107" s="123" t="s">
        <v>73</v>
      </c>
      <c r="G107" s="123" t="s">
        <v>10</v>
      </c>
      <c r="H107" s="19" t="s">
        <v>10</v>
      </c>
      <c r="I107" s="124">
        <f>I108</f>
        <v>0</v>
      </c>
      <c r="J107" s="95"/>
      <c r="K107" s="95"/>
      <c r="L107" s="95"/>
      <c r="O107" s="96"/>
      <c r="P107" s="242">
        <f>P108</f>
        <v>0</v>
      </c>
      <c r="Q107" s="96"/>
      <c r="R107" s="124">
        <f>R108</f>
        <v>0</v>
      </c>
    </row>
    <row r="108" spans="1:18" s="4" customFormat="1" ht="15" hidden="1">
      <c r="A108" s="53" t="s">
        <v>122</v>
      </c>
      <c r="B108" s="54"/>
      <c r="C108" s="54"/>
      <c r="D108" s="55">
        <v>338</v>
      </c>
      <c r="E108" s="56" t="s">
        <v>32</v>
      </c>
      <c r="F108" s="57" t="s">
        <v>76</v>
      </c>
      <c r="G108" s="57" t="s">
        <v>10</v>
      </c>
      <c r="H108" s="19" t="s">
        <v>10</v>
      </c>
      <c r="I108" s="58">
        <f>I109</f>
        <v>0</v>
      </c>
      <c r="J108" s="95"/>
      <c r="K108" s="95"/>
      <c r="L108" s="95"/>
      <c r="O108" s="96"/>
      <c r="P108" s="234">
        <f>P109</f>
        <v>0</v>
      </c>
      <c r="Q108" s="96"/>
      <c r="R108" s="58">
        <f>R109</f>
        <v>0</v>
      </c>
    </row>
    <row r="109" spans="1:18" s="4" customFormat="1" ht="30" hidden="1">
      <c r="A109" s="53" t="s">
        <v>111</v>
      </c>
      <c r="B109" s="54"/>
      <c r="C109" s="54"/>
      <c r="D109" s="55">
        <v>338</v>
      </c>
      <c r="E109" s="56" t="s">
        <v>32</v>
      </c>
      <c r="F109" s="57" t="s">
        <v>76</v>
      </c>
      <c r="G109" s="57" t="s">
        <v>19</v>
      </c>
      <c r="H109" s="19" t="s">
        <v>10</v>
      </c>
      <c r="I109" s="58"/>
      <c r="J109" s="95"/>
      <c r="K109" s="95"/>
      <c r="L109" s="95"/>
      <c r="O109" s="96"/>
      <c r="P109" s="234"/>
      <c r="Q109" s="96"/>
      <c r="R109" s="58"/>
    </row>
    <row r="110" spans="1:18" s="4" customFormat="1" ht="30" hidden="1">
      <c r="A110" s="75" t="s">
        <v>165</v>
      </c>
      <c r="B110" s="73"/>
      <c r="C110" s="73"/>
      <c r="D110" s="60">
        <v>338</v>
      </c>
      <c r="E110" s="61" t="s">
        <v>32</v>
      </c>
      <c r="F110" s="62" t="s">
        <v>167</v>
      </c>
      <c r="G110" s="62" t="s">
        <v>10</v>
      </c>
      <c r="H110" s="19" t="s">
        <v>10</v>
      </c>
      <c r="I110" s="63">
        <f>I111+I113</f>
        <v>10000</v>
      </c>
      <c r="J110" s="95"/>
      <c r="K110" s="95"/>
      <c r="L110" s="95"/>
      <c r="O110" s="96"/>
      <c r="P110" s="233">
        <f>P111+P113</f>
        <v>3</v>
      </c>
      <c r="Q110" s="96"/>
      <c r="R110" s="63">
        <f>R111+R113</f>
        <v>10000</v>
      </c>
    </row>
    <row r="111" spans="1:18" s="4" customFormat="1" ht="33" customHeight="1" hidden="1">
      <c r="A111" s="75" t="s">
        <v>166</v>
      </c>
      <c r="B111" s="73"/>
      <c r="C111" s="73"/>
      <c r="D111" s="60">
        <v>338</v>
      </c>
      <c r="E111" s="61" t="s">
        <v>32</v>
      </c>
      <c r="F111" s="62" t="s">
        <v>168</v>
      </c>
      <c r="G111" s="62" t="s">
        <v>10</v>
      </c>
      <c r="H111" s="19" t="s">
        <v>10</v>
      </c>
      <c r="I111" s="63">
        <f>I112</f>
        <v>0</v>
      </c>
      <c r="J111" s="95"/>
      <c r="K111" s="95"/>
      <c r="L111" s="95"/>
      <c r="O111" s="96"/>
      <c r="P111" s="233">
        <f>P112</f>
        <v>0</v>
      </c>
      <c r="Q111" s="96"/>
      <c r="R111" s="63">
        <f>R112</f>
        <v>0</v>
      </c>
    </row>
    <row r="112" spans="1:18" s="4" customFormat="1" ht="30" hidden="1">
      <c r="A112" s="75" t="s">
        <v>111</v>
      </c>
      <c r="B112" s="73"/>
      <c r="C112" s="73"/>
      <c r="D112" s="60">
        <v>338</v>
      </c>
      <c r="E112" s="61" t="s">
        <v>32</v>
      </c>
      <c r="F112" s="62" t="s">
        <v>168</v>
      </c>
      <c r="G112" s="62" t="s">
        <v>19</v>
      </c>
      <c r="H112" s="19" t="s">
        <v>10</v>
      </c>
      <c r="I112" s="63"/>
      <c r="J112" s="95"/>
      <c r="K112" s="95"/>
      <c r="L112" s="95"/>
      <c r="O112" s="96"/>
      <c r="P112" s="233"/>
      <c r="Q112" s="96"/>
      <c r="R112" s="63"/>
    </row>
    <row r="113" spans="1:18" s="4" customFormat="1" ht="15.75" customHeight="1">
      <c r="A113" s="75" t="s">
        <v>287</v>
      </c>
      <c r="B113" s="73"/>
      <c r="C113" s="73"/>
      <c r="D113" s="60">
        <v>338</v>
      </c>
      <c r="E113" s="61" t="s">
        <v>32</v>
      </c>
      <c r="F113" s="74" t="s">
        <v>286</v>
      </c>
      <c r="G113" s="62" t="s">
        <v>10</v>
      </c>
      <c r="H113" s="19" t="s">
        <v>10</v>
      </c>
      <c r="I113" s="63">
        <f>I114</f>
        <v>10000</v>
      </c>
      <c r="J113" s="95"/>
      <c r="K113" s="95"/>
      <c r="L113" s="95"/>
      <c r="O113" s="106">
        <f>O114</f>
        <v>-17</v>
      </c>
      <c r="P113" s="233">
        <f>P114</f>
        <v>3</v>
      </c>
      <c r="Q113" s="96"/>
      <c r="R113" s="63">
        <f>R114</f>
        <v>10000</v>
      </c>
    </row>
    <row r="114" spans="1:18" s="4" customFormat="1" ht="28.5" customHeight="1">
      <c r="A114" s="75" t="s">
        <v>111</v>
      </c>
      <c r="B114" s="73"/>
      <c r="C114" s="73"/>
      <c r="D114" s="60">
        <v>338</v>
      </c>
      <c r="E114" s="61" t="s">
        <v>32</v>
      </c>
      <c r="F114" s="74" t="s">
        <v>286</v>
      </c>
      <c r="G114" s="62" t="s">
        <v>19</v>
      </c>
      <c r="H114" s="19" t="s">
        <v>10</v>
      </c>
      <c r="I114" s="63">
        <v>10000</v>
      </c>
      <c r="J114" s="95"/>
      <c r="K114" s="95"/>
      <c r="L114" s="95"/>
      <c r="O114" s="106">
        <v>-17</v>
      </c>
      <c r="P114" s="233">
        <v>3</v>
      </c>
      <c r="Q114" s="96"/>
      <c r="R114" s="63">
        <v>10000</v>
      </c>
    </row>
    <row r="115" spans="1:18" s="4" customFormat="1" ht="28.5" customHeight="1">
      <c r="A115" s="75" t="s">
        <v>267</v>
      </c>
      <c r="B115" s="111"/>
      <c r="C115" s="111"/>
      <c r="D115" s="60">
        <v>338</v>
      </c>
      <c r="E115" s="112" t="s">
        <v>32</v>
      </c>
      <c r="F115" s="74" t="s">
        <v>260</v>
      </c>
      <c r="G115" s="113" t="s">
        <v>10</v>
      </c>
      <c r="H115" s="19" t="s">
        <v>10</v>
      </c>
      <c r="I115" s="114">
        <f>I116</f>
        <v>28959</v>
      </c>
      <c r="J115" s="114">
        <f aca="true" t="shared" si="19" ref="J115:Q115">J116</f>
        <v>0</v>
      </c>
      <c r="K115" s="114">
        <f t="shared" si="19"/>
        <v>0</v>
      </c>
      <c r="L115" s="114">
        <f t="shared" si="19"/>
        <v>0</v>
      </c>
      <c r="M115" s="114">
        <f t="shared" si="19"/>
        <v>0</v>
      </c>
      <c r="N115" s="114">
        <f t="shared" si="19"/>
        <v>0</v>
      </c>
      <c r="O115" s="114">
        <f t="shared" si="19"/>
        <v>0</v>
      </c>
      <c r="P115" s="114">
        <f t="shared" si="19"/>
        <v>0</v>
      </c>
      <c r="Q115" s="114">
        <f t="shared" si="19"/>
        <v>13041</v>
      </c>
      <c r="R115" s="114">
        <f>I115+Q115</f>
        <v>42000</v>
      </c>
    </row>
    <row r="116" spans="1:18" s="4" customFormat="1" ht="28.5" customHeight="1">
      <c r="A116" s="75" t="s">
        <v>111</v>
      </c>
      <c r="B116" s="111"/>
      <c r="C116" s="111"/>
      <c r="D116" s="60">
        <v>338</v>
      </c>
      <c r="E116" s="112" t="s">
        <v>32</v>
      </c>
      <c r="F116" s="74" t="s">
        <v>260</v>
      </c>
      <c r="G116" s="113" t="s">
        <v>19</v>
      </c>
      <c r="H116" s="19" t="s">
        <v>10</v>
      </c>
      <c r="I116" s="114">
        <v>28959</v>
      </c>
      <c r="J116" s="95"/>
      <c r="K116" s="95"/>
      <c r="L116" s="95"/>
      <c r="O116" s="106"/>
      <c r="P116" s="233"/>
      <c r="Q116" s="96">
        <v>13041</v>
      </c>
      <c r="R116" s="114">
        <f>I116+Q116</f>
        <v>42000</v>
      </c>
    </row>
    <row r="117" spans="1:18" s="4" customFormat="1" ht="12.75" customHeight="1">
      <c r="A117" s="75" t="s">
        <v>264</v>
      </c>
      <c r="B117" s="73"/>
      <c r="C117" s="73"/>
      <c r="D117" s="60">
        <v>338</v>
      </c>
      <c r="E117" s="61" t="s">
        <v>32</v>
      </c>
      <c r="F117" s="74" t="s">
        <v>265</v>
      </c>
      <c r="G117" s="62" t="s">
        <v>10</v>
      </c>
      <c r="H117" s="62" t="s">
        <v>10</v>
      </c>
      <c r="I117" s="63">
        <f>I119</f>
        <v>189000</v>
      </c>
      <c r="J117" s="63">
        <f aca="true" t="shared" si="20" ref="J117:O117">J118</f>
        <v>0</v>
      </c>
      <c r="K117" s="63">
        <f t="shared" si="20"/>
        <v>0</v>
      </c>
      <c r="L117" s="63">
        <f t="shared" si="20"/>
        <v>0</v>
      </c>
      <c r="M117" s="63">
        <f t="shared" si="20"/>
        <v>0</v>
      </c>
      <c r="N117" s="63">
        <f t="shared" si="20"/>
        <v>0</v>
      </c>
      <c r="O117" s="63">
        <f t="shared" si="20"/>
        <v>0</v>
      </c>
      <c r="P117" s="233">
        <f>P118</f>
        <v>196</v>
      </c>
      <c r="Q117" s="96"/>
      <c r="R117" s="63">
        <f>R119</f>
        <v>189000</v>
      </c>
    </row>
    <row r="118" spans="1:18" s="4" customFormat="1" ht="15" customHeight="1" hidden="1">
      <c r="A118" s="75" t="s">
        <v>259</v>
      </c>
      <c r="B118" s="73"/>
      <c r="C118" s="73"/>
      <c r="D118" s="60">
        <v>338</v>
      </c>
      <c r="E118" s="61" t="s">
        <v>32</v>
      </c>
      <c r="F118" s="74" t="s">
        <v>265</v>
      </c>
      <c r="G118" s="62" t="s">
        <v>10</v>
      </c>
      <c r="H118" s="62" t="s">
        <v>10</v>
      </c>
      <c r="I118" s="63"/>
      <c r="J118" s="63">
        <f aca="true" t="shared" si="21" ref="J118:O118">J119</f>
        <v>0</v>
      </c>
      <c r="K118" s="63">
        <f t="shared" si="21"/>
        <v>0</v>
      </c>
      <c r="L118" s="63">
        <f t="shared" si="21"/>
        <v>0</v>
      </c>
      <c r="M118" s="63">
        <f t="shared" si="21"/>
        <v>0</v>
      </c>
      <c r="N118" s="63">
        <f t="shared" si="21"/>
        <v>0</v>
      </c>
      <c r="O118" s="63">
        <f t="shared" si="21"/>
        <v>0</v>
      </c>
      <c r="P118" s="233">
        <f>P119</f>
        <v>196</v>
      </c>
      <c r="Q118" s="96"/>
      <c r="R118" s="63"/>
    </row>
    <row r="119" spans="1:18" s="4" customFormat="1" ht="28.5" customHeight="1">
      <c r="A119" s="75" t="s">
        <v>111</v>
      </c>
      <c r="B119" s="73"/>
      <c r="C119" s="73"/>
      <c r="D119" s="60">
        <v>338</v>
      </c>
      <c r="E119" s="61" t="s">
        <v>32</v>
      </c>
      <c r="F119" s="74" t="s">
        <v>265</v>
      </c>
      <c r="G119" s="62" t="s">
        <v>19</v>
      </c>
      <c r="H119" s="19" t="s">
        <v>10</v>
      </c>
      <c r="I119" s="63">
        <v>189000</v>
      </c>
      <c r="J119" s="95"/>
      <c r="K119" s="95"/>
      <c r="L119" s="95"/>
      <c r="O119" s="96"/>
      <c r="P119" s="233">
        <v>196</v>
      </c>
      <c r="Q119" s="96"/>
      <c r="R119" s="63">
        <v>189000</v>
      </c>
    </row>
    <row r="120" spans="1:18" s="4" customFormat="1" ht="21.75" customHeight="1">
      <c r="A120" s="75" t="s">
        <v>262</v>
      </c>
      <c r="B120" s="73"/>
      <c r="C120" s="73"/>
      <c r="D120" s="60">
        <v>338</v>
      </c>
      <c r="E120" s="61" t="s">
        <v>32</v>
      </c>
      <c r="F120" s="74" t="s">
        <v>263</v>
      </c>
      <c r="G120" s="62" t="s">
        <v>10</v>
      </c>
      <c r="H120" s="19" t="s">
        <v>10</v>
      </c>
      <c r="I120" s="63">
        <f>I121</f>
        <v>53000</v>
      </c>
      <c r="J120" s="95"/>
      <c r="K120" s="95"/>
      <c r="L120" s="95"/>
      <c r="O120" s="96"/>
      <c r="P120" s="233"/>
      <c r="Q120" s="96"/>
      <c r="R120" s="63">
        <f>R121</f>
        <v>53000</v>
      </c>
    </row>
    <row r="121" spans="1:18" s="4" customFormat="1" ht="28.5" customHeight="1">
      <c r="A121" s="75" t="s">
        <v>111</v>
      </c>
      <c r="B121" s="73"/>
      <c r="C121" s="73"/>
      <c r="D121" s="60">
        <v>338</v>
      </c>
      <c r="E121" s="61" t="s">
        <v>32</v>
      </c>
      <c r="F121" s="74" t="s">
        <v>263</v>
      </c>
      <c r="G121" s="62" t="s">
        <v>10</v>
      </c>
      <c r="H121" s="19" t="s">
        <v>19</v>
      </c>
      <c r="I121" s="63">
        <v>53000</v>
      </c>
      <c r="J121" s="95"/>
      <c r="K121" s="95"/>
      <c r="L121" s="95"/>
      <c r="O121" s="96"/>
      <c r="P121" s="233"/>
      <c r="Q121" s="96"/>
      <c r="R121" s="63">
        <v>53000</v>
      </c>
    </row>
    <row r="122" spans="1:18" s="4" customFormat="1" ht="28.5">
      <c r="A122" s="65" t="s">
        <v>325</v>
      </c>
      <c r="B122" s="66"/>
      <c r="C122" s="66"/>
      <c r="D122" s="67">
        <v>338</v>
      </c>
      <c r="E122" s="68" t="s">
        <v>106</v>
      </c>
      <c r="F122" s="69" t="s">
        <v>74</v>
      </c>
      <c r="G122" s="69" t="s">
        <v>10</v>
      </c>
      <c r="H122" s="19" t="s">
        <v>10</v>
      </c>
      <c r="I122" s="71">
        <f>I123</f>
        <v>17700</v>
      </c>
      <c r="J122" s="71">
        <f aca="true" t="shared" si="22" ref="J122:Q122">J123</f>
        <v>0</v>
      </c>
      <c r="K122" s="71">
        <f t="shared" si="22"/>
        <v>0</v>
      </c>
      <c r="L122" s="71">
        <f t="shared" si="22"/>
        <v>0</v>
      </c>
      <c r="M122" s="71">
        <f t="shared" si="22"/>
        <v>0</v>
      </c>
      <c r="N122" s="71">
        <f t="shared" si="22"/>
        <v>0</v>
      </c>
      <c r="O122" s="71">
        <f t="shared" si="22"/>
        <v>0</v>
      </c>
      <c r="P122" s="71">
        <f t="shared" si="22"/>
        <v>2</v>
      </c>
      <c r="Q122" s="71">
        <f t="shared" si="22"/>
        <v>-6250</v>
      </c>
      <c r="R122" s="71">
        <f>I122+Q122</f>
        <v>11450</v>
      </c>
    </row>
    <row r="123" spans="1:18" s="4" customFormat="1" ht="60" customHeight="1">
      <c r="A123" s="75" t="s">
        <v>288</v>
      </c>
      <c r="B123" s="73"/>
      <c r="C123" s="73"/>
      <c r="D123" s="60">
        <v>338</v>
      </c>
      <c r="E123" s="109" t="s">
        <v>106</v>
      </c>
      <c r="F123" s="62" t="s">
        <v>77</v>
      </c>
      <c r="G123" s="62" t="s">
        <v>10</v>
      </c>
      <c r="H123" s="19" t="s">
        <v>10</v>
      </c>
      <c r="I123" s="63">
        <f>I125+I134+I136+I128</f>
        <v>17700</v>
      </c>
      <c r="J123" s="63">
        <f aca="true" t="shared" si="23" ref="J123:P123">J124+J132+J137</f>
        <v>0</v>
      </c>
      <c r="K123" s="63">
        <f t="shared" si="23"/>
        <v>0</v>
      </c>
      <c r="L123" s="63">
        <f t="shared" si="23"/>
        <v>0</v>
      </c>
      <c r="M123" s="63">
        <f t="shared" si="23"/>
        <v>0</v>
      </c>
      <c r="N123" s="63">
        <f t="shared" si="23"/>
        <v>0</v>
      </c>
      <c r="O123" s="63">
        <f t="shared" si="23"/>
        <v>0</v>
      </c>
      <c r="P123" s="63">
        <f t="shared" si="23"/>
        <v>2</v>
      </c>
      <c r="Q123" s="63">
        <f>Q125+Q128</f>
        <v>-6250</v>
      </c>
      <c r="R123" s="63">
        <f>I123+Q123</f>
        <v>11450</v>
      </c>
    </row>
    <row r="124" spans="1:18" s="4" customFormat="1" ht="15" hidden="1">
      <c r="A124" s="59" t="s">
        <v>78</v>
      </c>
      <c r="B124" s="125"/>
      <c r="C124" s="125"/>
      <c r="D124" s="60">
        <v>338</v>
      </c>
      <c r="E124" s="109" t="s">
        <v>106</v>
      </c>
      <c r="F124" s="126" t="s">
        <v>79</v>
      </c>
      <c r="G124" s="126" t="s">
        <v>10</v>
      </c>
      <c r="H124" s="19" t="s">
        <v>10</v>
      </c>
      <c r="I124" s="127">
        <f>I130+I126</f>
        <v>9000</v>
      </c>
      <c r="J124" s="95"/>
      <c r="K124" s="95"/>
      <c r="L124" s="95"/>
      <c r="O124" s="96"/>
      <c r="P124" s="237"/>
      <c r="Q124" s="96"/>
      <c r="R124" s="127">
        <f>R130+R126</f>
        <v>3500</v>
      </c>
    </row>
    <row r="125" spans="1:18" s="4" customFormat="1" ht="30">
      <c r="A125" s="59" t="s">
        <v>234</v>
      </c>
      <c r="B125" s="125"/>
      <c r="C125" s="125"/>
      <c r="D125" s="128">
        <v>338</v>
      </c>
      <c r="E125" s="74" t="s">
        <v>106</v>
      </c>
      <c r="F125" s="126" t="s">
        <v>154</v>
      </c>
      <c r="G125" s="126" t="s">
        <v>10</v>
      </c>
      <c r="H125" s="19" t="s">
        <v>10</v>
      </c>
      <c r="I125" s="127">
        <f>I126+I130</f>
        <v>9000</v>
      </c>
      <c r="J125" s="95"/>
      <c r="K125" s="95"/>
      <c r="L125" s="95"/>
      <c r="O125" s="96"/>
      <c r="P125" s="243">
        <f>P126+P130</f>
        <v>7</v>
      </c>
      <c r="Q125" s="106">
        <f>Q126+Q130+Q134+Q136</f>
        <v>-7500</v>
      </c>
      <c r="R125" s="127">
        <f>R126+R130</f>
        <v>3500</v>
      </c>
    </row>
    <row r="126" spans="1:18" s="4" customFormat="1" ht="45">
      <c r="A126" s="75" t="s">
        <v>289</v>
      </c>
      <c r="B126" s="73"/>
      <c r="C126" s="73"/>
      <c r="D126" s="128">
        <v>338</v>
      </c>
      <c r="E126" s="74" t="s">
        <v>106</v>
      </c>
      <c r="F126" s="62" t="s">
        <v>300</v>
      </c>
      <c r="G126" s="62" t="s">
        <v>10</v>
      </c>
      <c r="H126" s="19" t="s">
        <v>10</v>
      </c>
      <c r="I126" s="63">
        <f>I127</f>
        <v>7000</v>
      </c>
      <c r="J126" s="95"/>
      <c r="K126" s="95"/>
      <c r="L126" s="95"/>
      <c r="O126" s="96"/>
      <c r="P126" s="233">
        <f>P127</f>
        <v>6</v>
      </c>
      <c r="Q126" s="96">
        <f>Q127</f>
        <v>-3500</v>
      </c>
      <c r="R126" s="63">
        <f>I126+Q126</f>
        <v>3500</v>
      </c>
    </row>
    <row r="127" spans="1:18" s="4" customFormat="1" ht="30">
      <c r="A127" s="75" t="s">
        <v>111</v>
      </c>
      <c r="B127" s="73"/>
      <c r="C127" s="73"/>
      <c r="D127" s="60">
        <v>338</v>
      </c>
      <c r="E127" s="109" t="s">
        <v>106</v>
      </c>
      <c r="F127" s="62" t="s">
        <v>300</v>
      </c>
      <c r="G127" s="62" t="s">
        <v>19</v>
      </c>
      <c r="H127" s="19" t="s">
        <v>10</v>
      </c>
      <c r="I127" s="63">
        <v>7000</v>
      </c>
      <c r="J127" s="95"/>
      <c r="K127" s="95"/>
      <c r="L127" s="95"/>
      <c r="O127" s="96"/>
      <c r="P127" s="233">
        <v>6</v>
      </c>
      <c r="Q127" s="96">
        <v>-3500</v>
      </c>
      <c r="R127" s="63">
        <f>I127+Q127</f>
        <v>3500</v>
      </c>
    </row>
    <row r="128" spans="1:18" s="4" customFormat="1" ht="15">
      <c r="A128" s="75" t="s">
        <v>352</v>
      </c>
      <c r="B128" s="73"/>
      <c r="C128" s="73"/>
      <c r="D128" s="128">
        <v>338</v>
      </c>
      <c r="E128" s="74" t="s">
        <v>106</v>
      </c>
      <c r="F128" s="62" t="s">
        <v>351</v>
      </c>
      <c r="G128" s="62" t="s">
        <v>10</v>
      </c>
      <c r="H128" s="19" t="s">
        <v>10</v>
      </c>
      <c r="I128" s="63">
        <f>I129</f>
        <v>0</v>
      </c>
      <c r="J128" s="95"/>
      <c r="K128" s="95"/>
      <c r="L128" s="95"/>
      <c r="O128" s="96"/>
      <c r="P128" s="233"/>
      <c r="Q128" s="96">
        <f>Q129</f>
        <v>1250</v>
      </c>
      <c r="R128" s="63">
        <f>R129</f>
        <v>1250</v>
      </c>
    </row>
    <row r="129" spans="1:18" s="4" customFormat="1" ht="30">
      <c r="A129" s="75" t="s">
        <v>111</v>
      </c>
      <c r="B129" s="73"/>
      <c r="C129" s="73"/>
      <c r="D129" s="60">
        <v>338</v>
      </c>
      <c r="E129" s="109" t="s">
        <v>106</v>
      </c>
      <c r="F129" s="62" t="s">
        <v>351</v>
      </c>
      <c r="G129" s="62" t="s">
        <v>19</v>
      </c>
      <c r="H129" s="19" t="s">
        <v>10</v>
      </c>
      <c r="I129" s="63">
        <v>0</v>
      </c>
      <c r="J129" s="95"/>
      <c r="K129" s="95"/>
      <c r="L129" s="95"/>
      <c r="O129" s="96"/>
      <c r="P129" s="233"/>
      <c r="Q129" s="96">
        <v>1250</v>
      </c>
      <c r="R129" s="63">
        <f>I129+Q129</f>
        <v>1250</v>
      </c>
    </row>
    <row r="130" spans="1:18" s="4" customFormat="1" ht="30">
      <c r="A130" s="75" t="s">
        <v>354</v>
      </c>
      <c r="B130" s="73"/>
      <c r="C130" s="73"/>
      <c r="D130" s="128">
        <v>338</v>
      </c>
      <c r="E130" s="74" t="s">
        <v>106</v>
      </c>
      <c r="F130" s="62" t="s">
        <v>290</v>
      </c>
      <c r="G130" s="62" t="s">
        <v>10</v>
      </c>
      <c r="H130" s="19" t="s">
        <v>10</v>
      </c>
      <c r="I130" s="63">
        <f>I131</f>
        <v>2000</v>
      </c>
      <c r="J130" s="95"/>
      <c r="K130" s="95"/>
      <c r="L130" s="95"/>
      <c r="O130" s="96"/>
      <c r="P130" s="233">
        <f>P131</f>
        <v>1</v>
      </c>
      <c r="Q130" s="96">
        <v>-2000</v>
      </c>
      <c r="R130" s="63">
        <f>I130+Q130</f>
        <v>0</v>
      </c>
    </row>
    <row r="131" spans="1:18" s="4" customFormat="1" ht="36" customHeight="1">
      <c r="A131" s="75" t="s">
        <v>111</v>
      </c>
      <c r="B131" s="73"/>
      <c r="C131" s="73"/>
      <c r="D131" s="60">
        <v>338</v>
      </c>
      <c r="E131" s="109" t="s">
        <v>106</v>
      </c>
      <c r="F131" s="62" t="s">
        <v>290</v>
      </c>
      <c r="G131" s="62" t="s">
        <v>19</v>
      </c>
      <c r="H131" s="19" t="s">
        <v>10</v>
      </c>
      <c r="I131" s="63">
        <v>2000</v>
      </c>
      <c r="J131" s="95"/>
      <c r="K131" s="95"/>
      <c r="L131" s="95"/>
      <c r="O131" s="96"/>
      <c r="P131" s="233">
        <v>1</v>
      </c>
      <c r="Q131" s="96">
        <v>-2000</v>
      </c>
      <c r="R131" s="63">
        <f>I131+Q131</f>
        <v>0</v>
      </c>
    </row>
    <row r="132" spans="1:18" s="4" customFormat="1" ht="24.75" customHeight="1" hidden="1">
      <c r="A132" s="59" t="s">
        <v>84</v>
      </c>
      <c r="B132" s="125"/>
      <c r="C132" s="125"/>
      <c r="D132" s="60">
        <v>338</v>
      </c>
      <c r="E132" s="109" t="s">
        <v>106</v>
      </c>
      <c r="F132" s="126" t="s">
        <v>85</v>
      </c>
      <c r="G132" s="126" t="s">
        <v>10</v>
      </c>
      <c r="H132" s="19" t="s">
        <v>10</v>
      </c>
      <c r="I132" s="127">
        <f>I133</f>
        <v>0</v>
      </c>
      <c r="J132" s="95"/>
      <c r="K132" s="95"/>
      <c r="L132" s="95"/>
      <c r="O132" s="96"/>
      <c r="P132" s="243">
        <f>P133</f>
        <v>1</v>
      </c>
      <c r="Q132" s="96"/>
      <c r="R132" s="127">
        <f>R133</f>
        <v>0</v>
      </c>
    </row>
    <row r="133" spans="1:18" s="4" customFormat="1" ht="39.75" customHeight="1" hidden="1">
      <c r="A133" s="75" t="s">
        <v>235</v>
      </c>
      <c r="B133" s="73"/>
      <c r="C133" s="73"/>
      <c r="D133" s="60">
        <v>338</v>
      </c>
      <c r="E133" s="109" t="s">
        <v>106</v>
      </c>
      <c r="F133" s="62" t="s">
        <v>155</v>
      </c>
      <c r="G133" s="62" t="s">
        <v>10</v>
      </c>
      <c r="H133" s="19" t="s">
        <v>10</v>
      </c>
      <c r="I133" s="63"/>
      <c r="J133" s="95"/>
      <c r="K133" s="95"/>
      <c r="L133" s="95"/>
      <c r="O133" s="96"/>
      <c r="P133" s="233">
        <f>P136</f>
        <v>1</v>
      </c>
      <c r="Q133" s="96"/>
      <c r="R133" s="63"/>
    </row>
    <row r="134" spans="1:18" s="4" customFormat="1" ht="20.25" customHeight="1">
      <c r="A134" s="75" t="s">
        <v>348</v>
      </c>
      <c r="B134" s="73"/>
      <c r="C134" s="73"/>
      <c r="D134" s="60">
        <v>338</v>
      </c>
      <c r="E134" s="109" t="s">
        <v>106</v>
      </c>
      <c r="F134" s="62" t="s">
        <v>349</v>
      </c>
      <c r="G134" s="62" t="s">
        <v>10</v>
      </c>
      <c r="H134" s="19" t="s">
        <v>10</v>
      </c>
      <c r="I134" s="63">
        <f>I135</f>
        <v>6700</v>
      </c>
      <c r="J134" s="95"/>
      <c r="K134" s="95"/>
      <c r="L134" s="95"/>
      <c r="O134" s="96"/>
      <c r="P134" s="233">
        <f>P135</f>
        <v>1</v>
      </c>
      <c r="Q134" s="106">
        <f>Q135</f>
        <v>0</v>
      </c>
      <c r="R134" s="63">
        <f>R135</f>
        <v>6700</v>
      </c>
    </row>
    <row r="135" spans="1:18" s="4" customFormat="1" ht="31.5" customHeight="1">
      <c r="A135" s="75" t="s">
        <v>111</v>
      </c>
      <c r="B135" s="73"/>
      <c r="C135" s="73"/>
      <c r="D135" s="60">
        <v>338</v>
      </c>
      <c r="E135" s="109" t="s">
        <v>106</v>
      </c>
      <c r="F135" s="62" t="s">
        <v>349</v>
      </c>
      <c r="G135" s="62" t="s">
        <v>10</v>
      </c>
      <c r="H135" s="19" t="s">
        <v>19</v>
      </c>
      <c r="I135" s="63">
        <v>6700</v>
      </c>
      <c r="J135" s="95"/>
      <c r="K135" s="95"/>
      <c r="L135" s="95"/>
      <c r="O135" s="96"/>
      <c r="P135" s="233">
        <v>1</v>
      </c>
      <c r="Q135" s="106"/>
      <c r="R135" s="63">
        <v>6700</v>
      </c>
    </row>
    <row r="136" spans="1:18" s="4" customFormat="1" ht="30">
      <c r="A136" s="75" t="s">
        <v>235</v>
      </c>
      <c r="B136" s="73"/>
      <c r="C136" s="73"/>
      <c r="D136" s="60">
        <v>338</v>
      </c>
      <c r="E136" s="109" t="s">
        <v>106</v>
      </c>
      <c r="F136" s="62" t="s">
        <v>156</v>
      </c>
      <c r="G136" s="62" t="s">
        <v>19</v>
      </c>
      <c r="H136" s="19" t="s">
        <v>10</v>
      </c>
      <c r="I136" s="63">
        <f>I137</f>
        <v>2000</v>
      </c>
      <c r="J136" s="95"/>
      <c r="K136" s="95"/>
      <c r="L136" s="95"/>
      <c r="O136" s="96"/>
      <c r="P136" s="233">
        <v>1</v>
      </c>
      <c r="Q136" s="96">
        <f>Q137</f>
        <v>-2000</v>
      </c>
      <c r="R136" s="63">
        <f>I136+Q136</f>
        <v>0</v>
      </c>
    </row>
    <row r="137" spans="1:18" s="4" customFormat="1" ht="31.5" customHeight="1">
      <c r="A137" s="75" t="s">
        <v>355</v>
      </c>
      <c r="B137" s="125"/>
      <c r="C137" s="125"/>
      <c r="D137" s="60">
        <v>338</v>
      </c>
      <c r="E137" s="68" t="s">
        <v>106</v>
      </c>
      <c r="F137" s="126" t="s">
        <v>236</v>
      </c>
      <c r="G137" s="126" t="s">
        <v>10</v>
      </c>
      <c r="H137" s="70" t="s">
        <v>10</v>
      </c>
      <c r="I137" s="127">
        <f>I139</f>
        <v>2000</v>
      </c>
      <c r="J137" s="95"/>
      <c r="K137" s="95"/>
      <c r="L137" s="95"/>
      <c r="O137" s="96"/>
      <c r="P137" s="243">
        <f>P138</f>
        <v>1</v>
      </c>
      <c r="Q137" s="96">
        <f>Q139</f>
        <v>-2000</v>
      </c>
      <c r="R137" s="127">
        <f>R139</f>
        <v>0</v>
      </c>
    </row>
    <row r="138" spans="1:18" s="4" customFormat="1" ht="17.25" customHeight="1" hidden="1">
      <c r="A138" s="75" t="s">
        <v>126</v>
      </c>
      <c r="B138" s="73"/>
      <c r="C138" s="73"/>
      <c r="D138" s="60">
        <v>338</v>
      </c>
      <c r="E138" s="68" t="s">
        <v>106</v>
      </c>
      <c r="F138" s="62" t="s">
        <v>86</v>
      </c>
      <c r="G138" s="62" t="s">
        <v>10</v>
      </c>
      <c r="H138" s="70" t="s">
        <v>10</v>
      </c>
      <c r="I138" s="63">
        <f>I139</f>
        <v>2000</v>
      </c>
      <c r="J138" s="95"/>
      <c r="K138" s="95"/>
      <c r="L138" s="95"/>
      <c r="O138" s="96"/>
      <c r="P138" s="233">
        <f>P139</f>
        <v>1</v>
      </c>
      <c r="Q138" s="96"/>
      <c r="R138" s="63">
        <f>R139</f>
        <v>0</v>
      </c>
    </row>
    <row r="139" spans="1:18" s="4" customFormat="1" ht="33" customHeight="1">
      <c r="A139" s="75" t="s">
        <v>111</v>
      </c>
      <c r="B139" s="73"/>
      <c r="C139" s="73"/>
      <c r="D139" s="60">
        <v>338</v>
      </c>
      <c r="E139" s="68" t="s">
        <v>106</v>
      </c>
      <c r="F139" s="126" t="s">
        <v>236</v>
      </c>
      <c r="G139" s="62" t="s">
        <v>19</v>
      </c>
      <c r="H139" s="70" t="s">
        <v>10</v>
      </c>
      <c r="I139" s="63">
        <v>2000</v>
      </c>
      <c r="J139" s="95"/>
      <c r="K139" s="95"/>
      <c r="L139" s="95"/>
      <c r="O139" s="96"/>
      <c r="P139" s="233">
        <v>1</v>
      </c>
      <c r="Q139" s="96">
        <v>-2000</v>
      </c>
      <c r="R139" s="63">
        <f>I139+Q139</f>
        <v>0</v>
      </c>
    </row>
    <row r="140" spans="1:18" s="4" customFormat="1" ht="15">
      <c r="A140" s="82" t="s">
        <v>53</v>
      </c>
      <c r="B140" s="37"/>
      <c r="C140" s="37"/>
      <c r="D140" s="17">
        <v>338</v>
      </c>
      <c r="E140" s="92" t="s">
        <v>55</v>
      </c>
      <c r="F140" s="93" t="s">
        <v>74</v>
      </c>
      <c r="G140" s="93" t="s">
        <v>10</v>
      </c>
      <c r="H140" s="19" t="s">
        <v>10</v>
      </c>
      <c r="I140" s="94">
        <f>I141+I156</f>
        <v>1279643</v>
      </c>
      <c r="J140" s="94">
        <f aca="true" t="shared" si="24" ref="J140:R140">J141+J156</f>
        <v>0.5</v>
      </c>
      <c r="K140" s="94">
        <f t="shared" si="24"/>
        <v>0</v>
      </c>
      <c r="L140" s="94">
        <f t="shared" si="24"/>
        <v>0</v>
      </c>
      <c r="M140" s="94">
        <f t="shared" si="24"/>
        <v>0</v>
      </c>
      <c r="N140" s="94">
        <f t="shared" si="24"/>
        <v>0</v>
      </c>
      <c r="O140" s="94">
        <f t="shared" si="24"/>
        <v>0</v>
      </c>
      <c r="P140" s="94">
        <f t="shared" si="24"/>
        <v>1025.1</v>
      </c>
      <c r="Q140" s="94">
        <f t="shared" si="24"/>
        <v>20000</v>
      </c>
      <c r="R140" s="94">
        <f t="shared" si="24"/>
        <v>1299643</v>
      </c>
    </row>
    <row r="141" spans="1:18" s="4" customFormat="1" ht="15">
      <c r="A141" s="72" t="s">
        <v>54</v>
      </c>
      <c r="B141" s="108"/>
      <c r="C141" s="108"/>
      <c r="D141" s="60">
        <v>338</v>
      </c>
      <c r="E141" s="109" t="s">
        <v>56</v>
      </c>
      <c r="F141" s="74" t="s">
        <v>74</v>
      </c>
      <c r="G141" s="74" t="s">
        <v>10</v>
      </c>
      <c r="H141" s="19" t="s">
        <v>10</v>
      </c>
      <c r="I141" s="110">
        <f>I142+I151</f>
        <v>1279643</v>
      </c>
      <c r="J141" s="110">
        <f aca="true" t="shared" si="25" ref="J141:R141">J142+J151</f>
        <v>0</v>
      </c>
      <c r="K141" s="110">
        <f t="shared" si="25"/>
        <v>0</v>
      </c>
      <c r="L141" s="110">
        <f t="shared" si="25"/>
        <v>0</v>
      </c>
      <c r="M141" s="110">
        <f t="shared" si="25"/>
        <v>0</v>
      </c>
      <c r="N141" s="110">
        <f t="shared" si="25"/>
        <v>0</v>
      </c>
      <c r="O141" s="110">
        <f t="shared" si="25"/>
        <v>0</v>
      </c>
      <c r="P141" s="110">
        <f t="shared" si="25"/>
        <v>1023.6</v>
      </c>
      <c r="Q141" s="110">
        <f t="shared" si="25"/>
        <v>20000</v>
      </c>
      <c r="R141" s="110">
        <f t="shared" si="25"/>
        <v>1299643</v>
      </c>
    </row>
    <row r="142" spans="1:18" s="4" customFormat="1" ht="29.25" customHeight="1">
      <c r="A142" s="72" t="s">
        <v>291</v>
      </c>
      <c r="B142" s="108"/>
      <c r="C142" s="108"/>
      <c r="D142" s="60">
        <v>338</v>
      </c>
      <c r="E142" s="109" t="s">
        <v>56</v>
      </c>
      <c r="F142" s="74" t="s">
        <v>87</v>
      </c>
      <c r="G142" s="74" t="s">
        <v>10</v>
      </c>
      <c r="H142" s="19" t="s">
        <v>10</v>
      </c>
      <c r="I142" s="110">
        <f>I143+I147+I149</f>
        <v>1279643</v>
      </c>
      <c r="J142" s="110">
        <f aca="true" t="shared" si="26" ref="J142:R142">J143+J147+J149</f>
        <v>0</v>
      </c>
      <c r="K142" s="110">
        <f t="shared" si="26"/>
        <v>0</v>
      </c>
      <c r="L142" s="110">
        <f t="shared" si="26"/>
        <v>0</v>
      </c>
      <c r="M142" s="110">
        <f t="shared" si="26"/>
        <v>0</v>
      </c>
      <c r="N142" s="110">
        <f t="shared" si="26"/>
        <v>0</v>
      </c>
      <c r="O142" s="110">
        <f t="shared" si="26"/>
        <v>0</v>
      </c>
      <c r="P142" s="110">
        <f t="shared" si="26"/>
        <v>988.6</v>
      </c>
      <c r="Q142" s="110">
        <f>Q143+Q147+Q149</f>
        <v>20000</v>
      </c>
      <c r="R142" s="110">
        <f t="shared" si="26"/>
        <v>1299643</v>
      </c>
    </row>
    <row r="143" spans="1:18" s="4" customFormat="1" ht="21.75" customHeight="1">
      <c r="A143" s="72" t="s">
        <v>292</v>
      </c>
      <c r="B143" s="108"/>
      <c r="C143" s="108"/>
      <c r="D143" s="60">
        <v>338</v>
      </c>
      <c r="E143" s="109" t="s">
        <v>56</v>
      </c>
      <c r="F143" s="74" t="s">
        <v>181</v>
      </c>
      <c r="G143" s="74" t="s">
        <v>10</v>
      </c>
      <c r="H143" s="19" t="s">
        <v>10</v>
      </c>
      <c r="I143" s="110">
        <f>I144</f>
        <v>237460</v>
      </c>
      <c r="J143" s="110">
        <f aca="true" t="shared" si="27" ref="J143:P143">J144</f>
        <v>0</v>
      </c>
      <c r="K143" s="110">
        <f t="shared" si="27"/>
        <v>0</v>
      </c>
      <c r="L143" s="110">
        <f t="shared" si="27"/>
        <v>0</v>
      </c>
      <c r="M143" s="110">
        <f t="shared" si="27"/>
        <v>0</v>
      </c>
      <c r="N143" s="110">
        <f t="shared" si="27"/>
        <v>0</v>
      </c>
      <c r="O143" s="110">
        <f t="shared" si="27"/>
        <v>0</v>
      </c>
      <c r="P143" s="239">
        <f t="shared" si="27"/>
        <v>115.6</v>
      </c>
      <c r="Q143" s="96"/>
      <c r="R143" s="110">
        <f>I143+Q143</f>
        <v>237460</v>
      </c>
    </row>
    <row r="144" spans="1:18" s="4" customFormat="1" ht="30">
      <c r="A144" s="75" t="s">
        <v>111</v>
      </c>
      <c r="B144" s="108"/>
      <c r="C144" s="108"/>
      <c r="D144" s="60">
        <v>338</v>
      </c>
      <c r="E144" s="109" t="s">
        <v>56</v>
      </c>
      <c r="F144" s="74" t="s">
        <v>181</v>
      </c>
      <c r="G144" s="74" t="s">
        <v>19</v>
      </c>
      <c r="H144" s="19" t="s">
        <v>10</v>
      </c>
      <c r="I144" s="110">
        <v>237460</v>
      </c>
      <c r="J144" s="95"/>
      <c r="K144" s="95"/>
      <c r="L144" s="95"/>
      <c r="O144" s="96"/>
      <c r="P144" s="230">
        <v>115.6</v>
      </c>
      <c r="Q144" s="96"/>
      <c r="R144" s="110">
        <v>237460</v>
      </c>
    </row>
    <row r="145" spans="1:18" s="4" customFormat="1" ht="0.75" customHeight="1">
      <c r="A145" s="75" t="s">
        <v>172</v>
      </c>
      <c r="B145" s="108"/>
      <c r="C145" s="108"/>
      <c r="D145" s="60">
        <v>338</v>
      </c>
      <c r="E145" s="109" t="s">
        <v>56</v>
      </c>
      <c r="F145" s="74" t="s">
        <v>173</v>
      </c>
      <c r="G145" s="74" t="s">
        <v>10</v>
      </c>
      <c r="H145" s="19" t="s">
        <v>10</v>
      </c>
      <c r="I145" s="110">
        <f>I146+I150+I152</f>
        <v>889183</v>
      </c>
      <c r="J145" s="110">
        <f aca="true" t="shared" si="28" ref="J145:O145">J146</f>
        <v>0</v>
      </c>
      <c r="K145" s="110">
        <f t="shared" si="28"/>
        <v>0</v>
      </c>
      <c r="L145" s="110">
        <f t="shared" si="28"/>
        <v>0</v>
      </c>
      <c r="M145" s="110">
        <f t="shared" si="28"/>
        <v>0</v>
      </c>
      <c r="N145" s="110">
        <f t="shared" si="28"/>
        <v>0</v>
      </c>
      <c r="O145" s="110">
        <f t="shared" si="28"/>
        <v>0</v>
      </c>
      <c r="P145" s="239">
        <v>30</v>
      </c>
      <c r="Q145" s="96"/>
      <c r="R145" s="110">
        <f>R146</f>
        <v>0</v>
      </c>
    </row>
    <row r="146" spans="1:18" s="5" customFormat="1" ht="30" hidden="1">
      <c r="A146" s="75" t="s">
        <v>111</v>
      </c>
      <c r="B146" s="111"/>
      <c r="C146" s="111"/>
      <c r="D146" s="60">
        <v>338</v>
      </c>
      <c r="E146" s="109" t="s">
        <v>56</v>
      </c>
      <c r="F146" s="74" t="s">
        <v>173</v>
      </c>
      <c r="G146" s="113" t="s">
        <v>19</v>
      </c>
      <c r="H146" s="19" t="s">
        <v>10</v>
      </c>
      <c r="I146" s="114"/>
      <c r="J146" s="97"/>
      <c r="K146" s="97"/>
      <c r="L146" s="97"/>
      <c r="O146" s="98"/>
      <c r="P146" s="240">
        <v>30</v>
      </c>
      <c r="Q146" s="98"/>
      <c r="R146" s="114"/>
    </row>
    <row r="147" spans="1:18" s="5" customFormat="1" ht="30">
      <c r="A147" s="75" t="s">
        <v>174</v>
      </c>
      <c r="B147" s="111"/>
      <c r="C147" s="111"/>
      <c r="D147" s="60">
        <v>338</v>
      </c>
      <c r="E147" s="109" t="s">
        <v>56</v>
      </c>
      <c r="F147" s="74" t="s">
        <v>171</v>
      </c>
      <c r="G147" s="74" t="s">
        <v>10</v>
      </c>
      <c r="H147" s="19" t="s">
        <v>10</v>
      </c>
      <c r="I147" s="114">
        <f>I148</f>
        <v>153000</v>
      </c>
      <c r="J147" s="114">
        <f aca="true" t="shared" si="29" ref="J147:O147">J148</f>
        <v>0</v>
      </c>
      <c r="K147" s="114">
        <f t="shared" si="29"/>
        <v>0</v>
      </c>
      <c r="L147" s="114">
        <f t="shared" si="29"/>
        <v>0</v>
      </c>
      <c r="M147" s="114">
        <f t="shared" si="29"/>
        <v>0</v>
      </c>
      <c r="N147" s="114">
        <f t="shared" si="29"/>
        <v>0</v>
      </c>
      <c r="O147" s="114">
        <f t="shared" si="29"/>
        <v>0</v>
      </c>
      <c r="P147" s="240">
        <f>P148</f>
        <v>783</v>
      </c>
      <c r="Q147" s="98"/>
      <c r="R147" s="114">
        <f>I147+Q147</f>
        <v>153000</v>
      </c>
    </row>
    <row r="148" spans="1:18" s="5" customFormat="1" ht="30">
      <c r="A148" s="75" t="s">
        <v>111</v>
      </c>
      <c r="B148" s="111"/>
      <c r="C148" s="111"/>
      <c r="D148" s="60">
        <v>338</v>
      </c>
      <c r="E148" s="109" t="s">
        <v>56</v>
      </c>
      <c r="F148" s="74" t="s">
        <v>171</v>
      </c>
      <c r="G148" s="113" t="s">
        <v>19</v>
      </c>
      <c r="H148" s="19" t="s">
        <v>10</v>
      </c>
      <c r="I148" s="114">
        <v>153000</v>
      </c>
      <c r="J148" s="97"/>
      <c r="K148" s="97"/>
      <c r="L148" s="97"/>
      <c r="O148" s="105"/>
      <c r="P148" s="240">
        <v>783</v>
      </c>
      <c r="Q148" s="98"/>
      <c r="R148" s="114">
        <v>153000</v>
      </c>
    </row>
    <row r="149" spans="1:18" s="5" customFormat="1" ht="15">
      <c r="A149" s="75" t="s">
        <v>293</v>
      </c>
      <c r="B149" s="111"/>
      <c r="C149" s="111"/>
      <c r="D149" s="60">
        <v>338</v>
      </c>
      <c r="E149" s="109" t="s">
        <v>56</v>
      </c>
      <c r="F149" s="74" t="s">
        <v>173</v>
      </c>
      <c r="G149" s="74" t="s">
        <v>10</v>
      </c>
      <c r="H149" s="19" t="s">
        <v>10</v>
      </c>
      <c r="I149" s="114">
        <f>I150</f>
        <v>889183</v>
      </c>
      <c r="J149" s="97"/>
      <c r="K149" s="97"/>
      <c r="L149" s="97"/>
      <c r="O149" s="98"/>
      <c r="P149" s="240">
        <f>P150</f>
        <v>90</v>
      </c>
      <c r="Q149" s="105">
        <f>Q150</f>
        <v>20000</v>
      </c>
      <c r="R149" s="105">
        <f>I149+Q149</f>
        <v>909183</v>
      </c>
    </row>
    <row r="150" spans="1:18" s="5" customFormat="1" ht="30">
      <c r="A150" s="75" t="s">
        <v>111</v>
      </c>
      <c r="B150" s="111"/>
      <c r="C150" s="111"/>
      <c r="D150" s="60">
        <v>338</v>
      </c>
      <c r="E150" s="109" t="s">
        <v>56</v>
      </c>
      <c r="F150" s="74" t="s">
        <v>173</v>
      </c>
      <c r="G150" s="113" t="s">
        <v>19</v>
      </c>
      <c r="H150" s="19" t="s">
        <v>10</v>
      </c>
      <c r="I150" s="114">
        <v>889183</v>
      </c>
      <c r="J150" s="97"/>
      <c r="K150" s="97"/>
      <c r="L150" s="97"/>
      <c r="O150" s="98"/>
      <c r="P150" s="240">
        <v>90</v>
      </c>
      <c r="Q150" s="105">
        <v>20000</v>
      </c>
      <c r="R150" s="105">
        <f>I150+Q150</f>
        <v>909183</v>
      </c>
    </row>
    <row r="151" spans="1:18" s="5" customFormat="1" ht="0.75" customHeight="1">
      <c r="A151" s="75" t="s">
        <v>210</v>
      </c>
      <c r="B151" s="111"/>
      <c r="C151" s="111"/>
      <c r="D151" s="60">
        <v>338</v>
      </c>
      <c r="E151" s="109" t="s">
        <v>56</v>
      </c>
      <c r="F151" s="74" t="s">
        <v>73</v>
      </c>
      <c r="G151" s="113" t="s">
        <v>10</v>
      </c>
      <c r="H151" s="19" t="s">
        <v>10</v>
      </c>
      <c r="I151" s="114">
        <f>I152+I154</f>
        <v>0</v>
      </c>
      <c r="J151" s="114">
        <f aca="true" t="shared" si="30" ref="J151:Q151">J152+J154</f>
        <v>0</v>
      </c>
      <c r="K151" s="114">
        <f t="shared" si="30"/>
        <v>0</v>
      </c>
      <c r="L151" s="114">
        <f t="shared" si="30"/>
        <v>0</v>
      </c>
      <c r="M151" s="114">
        <f t="shared" si="30"/>
        <v>0</v>
      </c>
      <c r="N151" s="114">
        <f t="shared" si="30"/>
        <v>0</v>
      </c>
      <c r="O151" s="114">
        <f t="shared" si="30"/>
        <v>0</v>
      </c>
      <c r="P151" s="114">
        <f t="shared" si="30"/>
        <v>35</v>
      </c>
      <c r="Q151" s="114">
        <f t="shared" si="30"/>
        <v>0</v>
      </c>
      <c r="R151" s="114">
        <f>R152+R154</f>
        <v>0</v>
      </c>
    </row>
    <row r="152" spans="1:18" s="5" customFormat="1" ht="34.5" customHeight="1" hidden="1">
      <c r="A152" s="75" t="s">
        <v>211</v>
      </c>
      <c r="B152" s="111"/>
      <c r="C152" s="111"/>
      <c r="D152" s="60">
        <v>338</v>
      </c>
      <c r="E152" s="109" t="s">
        <v>56</v>
      </c>
      <c r="F152" s="74" t="s">
        <v>213</v>
      </c>
      <c r="G152" s="113" t="s">
        <v>10</v>
      </c>
      <c r="H152" s="19" t="s">
        <v>10</v>
      </c>
      <c r="I152" s="114">
        <f>I153</f>
        <v>0</v>
      </c>
      <c r="J152" s="97"/>
      <c r="K152" s="97"/>
      <c r="L152" s="97"/>
      <c r="O152" s="98"/>
      <c r="P152" s="240">
        <f>P153</f>
        <v>25</v>
      </c>
      <c r="Q152" s="98">
        <f>Q153</f>
        <v>0</v>
      </c>
      <c r="R152" s="114">
        <f>R153</f>
        <v>0</v>
      </c>
    </row>
    <row r="153" spans="1:18" s="5" customFormat="1" ht="30" hidden="1">
      <c r="A153" s="75" t="s">
        <v>111</v>
      </c>
      <c r="B153" s="111"/>
      <c r="C153" s="111"/>
      <c r="D153" s="60">
        <v>338</v>
      </c>
      <c r="E153" s="109" t="s">
        <v>56</v>
      </c>
      <c r="F153" s="74" t="s">
        <v>213</v>
      </c>
      <c r="G153" s="113" t="s">
        <v>19</v>
      </c>
      <c r="H153" s="19" t="s">
        <v>10</v>
      </c>
      <c r="I153" s="114"/>
      <c r="J153" s="97"/>
      <c r="K153" s="97"/>
      <c r="L153" s="97"/>
      <c r="O153" s="98"/>
      <c r="P153" s="240">
        <v>25</v>
      </c>
      <c r="Q153" s="98"/>
      <c r="R153" s="114"/>
    </row>
    <row r="154" spans="1:18" s="5" customFormat="1" ht="30" hidden="1">
      <c r="A154" s="75" t="s">
        <v>212</v>
      </c>
      <c r="B154" s="111"/>
      <c r="C154" s="111"/>
      <c r="D154" s="60">
        <v>338</v>
      </c>
      <c r="E154" s="109" t="s">
        <v>56</v>
      </c>
      <c r="F154" s="74" t="s">
        <v>214</v>
      </c>
      <c r="G154" s="113" t="s">
        <v>10</v>
      </c>
      <c r="H154" s="19" t="s">
        <v>10</v>
      </c>
      <c r="I154" s="114">
        <f>I155</f>
        <v>0</v>
      </c>
      <c r="J154" s="97"/>
      <c r="K154" s="97"/>
      <c r="L154" s="97"/>
      <c r="O154" s="98"/>
      <c r="P154" s="240">
        <f>P155</f>
        <v>10</v>
      </c>
      <c r="Q154" s="98">
        <f>Q155</f>
        <v>0</v>
      </c>
      <c r="R154" s="114">
        <f>R155</f>
        <v>0</v>
      </c>
    </row>
    <row r="155" spans="1:18" s="5" customFormat="1" ht="29.25" customHeight="1" hidden="1">
      <c r="A155" s="75" t="s">
        <v>111</v>
      </c>
      <c r="B155" s="111"/>
      <c r="C155" s="111"/>
      <c r="D155" s="60">
        <v>338</v>
      </c>
      <c r="E155" s="109" t="s">
        <v>56</v>
      </c>
      <c r="F155" s="74" t="s">
        <v>214</v>
      </c>
      <c r="G155" s="113" t="s">
        <v>19</v>
      </c>
      <c r="H155" s="19" t="s">
        <v>10</v>
      </c>
      <c r="I155" s="114"/>
      <c r="J155" s="97"/>
      <c r="K155" s="97"/>
      <c r="L155" s="97"/>
      <c r="O155" s="98"/>
      <c r="P155" s="240">
        <v>10</v>
      </c>
      <c r="Q155" s="98"/>
      <c r="R155" s="114"/>
    </row>
    <row r="156" spans="1:18" s="5" customFormat="1" ht="0.75" customHeight="1">
      <c r="A156" s="65" t="s">
        <v>175</v>
      </c>
      <c r="B156" s="66"/>
      <c r="C156" s="66"/>
      <c r="D156" s="67">
        <v>338</v>
      </c>
      <c r="E156" s="68" t="s">
        <v>89</v>
      </c>
      <c r="F156" s="69" t="s">
        <v>74</v>
      </c>
      <c r="G156" s="69" t="s">
        <v>10</v>
      </c>
      <c r="H156" s="19" t="s">
        <v>10</v>
      </c>
      <c r="I156" s="71">
        <f>I157</f>
        <v>0</v>
      </c>
      <c r="J156" s="71">
        <f aca="true" t="shared" si="31" ref="J156:R156">J157</f>
        <v>0.5</v>
      </c>
      <c r="K156" s="71">
        <f t="shared" si="31"/>
        <v>0</v>
      </c>
      <c r="L156" s="71">
        <f t="shared" si="31"/>
        <v>0</v>
      </c>
      <c r="M156" s="71">
        <f t="shared" si="31"/>
        <v>0</v>
      </c>
      <c r="N156" s="71">
        <f t="shared" si="31"/>
        <v>0</v>
      </c>
      <c r="O156" s="71">
        <f t="shared" si="31"/>
        <v>0</v>
      </c>
      <c r="P156" s="71">
        <f t="shared" si="31"/>
        <v>1.5</v>
      </c>
      <c r="Q156" s="71">
        <f t="shared" si="31"/>
        <v>0</v>
      </c>
      <c r="R156" s="71">
        <f t="shared" si="31"/>
        <v>0</v>
      </c>
    </row>
    <row r="157" spans="1:18" s="5" customFormat="1" ht="35.25" customHeight="1" hidden="1">
      <c r="A157" s="129" t="s">
        <v>311</v>
      </c>
      <c r="B157" s="43"/>
      <c r="C157" s="43"/>
      <c r="D157" s="44">
        <v>338</v>
      </c>
      <c r="E157" s="45" t="s">
        <v>89</v>
      </c>
      <c r="F157" s="46" t="s">
        <v>312</v>
      </c>
      <c r="G157" s="46" t="s">
        <v>10</v>
      </c>
      <c r="H157" s="19" t="s">
        <v>10</v>
      </c>
      <c r="I157" s="47">
        <f>I158+I166</f>
        <v>0</v>
      </c>
      <c r="J157" s="47">
        <f aca="true" t="shared" si="32" ref="J157:R157">J158+J166</f>
        <v>0.5</v>
      </c>
      <c r="K157" s="47">
        <f t="shared" si="32"/>
        <v>0</v>
      </c>
      <c r="L157" s="47">
        <f t="shared" si="32"/>
        <v>0</v>
      </c>
      <c r="M157" s="47">
        <f t="shared" si="32"/>
        <v>0</v>
      </c>
      <c r="N157" s="47">
        <f t="shared" si="32"/>
        <v>0</v>
      </c>
      <c r="O157" s="47">
        <f t="shared" si="32"/>
        <v>0</v>
      </c>
      <c r="P157" s="47">
        <f t="shared" si="32"/>
        <v>1.5</v>
      </c>
      <c r="Q157" s="47">
        <f t="shared" si="32"/>
        <v>0</v>
      </c>
      <c r="R157" s="47">
        <f t="shared" si="32"/>
        <v>0</v>
      </c>
    </row>
    <row r="158" spans="1:18" s="5" customFormat="1" ht="36" customHeight="1" hidden="1">
      <c r="A158" s="99" t="s">
        <v>313</v>
      </c>
      <c r="B158" s="43"/>
      <c r="C158" s="43"/>
      <c r="D158" s="44">
        <v>338</v>
      </c>
      <c r="E158" s="45" t="s">
        <v>89</v>
      </c>
      <c r="F158" s="46" t="s">
        <v>314</v>
      </c>
      <c r="G158" s="46" t="s">
        <v>10</v>
      </c>
      <c r="H158" s="19" t="s">
        <v>10</v>
      </c>
      <c r="I158" s="47">
        <f>I160</f>
        <v>0</v>
      </c>
      <c r="J158" s="97"/>
      <c r="K158" s="97"/>
      <c r="L158" s="97"/>
      <c r="O158" s="98"/>
      <c r="P158" s="228">
        <f>P159</f>
        <v>0.5</v>
      </c>
      <c r="Q158" s="98"/>
      <c r="R158" s="98"/>
    </row>
    <row r="159" spans="1:18" s="5" customFormat="1" ht="1.5" customHeight="1" hidden="1">
      <c r="A159" s="48" t="s">
        <v>127</v>
      </c>
      <c r="B159" s="43"/>
      <c r="C159" s="43"/>
      <c r="D159" s="44">
        <v>338</v>
      </c>
      <c r="E159" s="45" t="s">
        <v>89</v>
      </c>
      <c r="F159" s="46" t="s">
        <v>176</v>
      </c>
      <c r="G159" s="46" t="s">
        <v>10</v>
      </c>
      <c r="H159" s="19" t="s">
        <v>10</v>
      </c>
      <c r="I159" s="47"/>
      <c r="J159" s="97"/>
      <c r="K159" s="97"/>
      <c r="L159" s="97"/>
      <c r="O159" s="98"/>
      <c r="P159" s="228">
        <v>0.5</v>
      </c>
      <c r="Q159" s="98"/>
      <c r="R159" s="98"/>
    </row>
    <row r="160" spans="1:18" s="5" customFormat="1" ht="30.75" customHeight="1" hidden="1">
      <c r="A160" s="48" t="s">
        <v>111</v>
      </c>
      <c r="B160" s="43"/>
      <c r="C160" s="43"/>
      <c r="D160" s="44">
        <v>338</v>
      </c>
      <c r="E160" s="45" t="s">
        <v>89</v>
      </c>
      <c r="F160" s="46" t="s">
        <v>314</v>
      </c>
      <c r="G160" s="46" t="s">
        <v>19</v>
      </c>
      <c r="H160" s="19" t="s">
        <v>10</v>
      </c>
      <c r="I160" s="47"/>
      <c r="J160" s="97"/>
      <c r="K160" s="97"/>
      <c r="L160" s="97"/>
      <c r="O160" s="98"/>
      <c r="P160" s="228">
        <v>0.5</v>
      </c>
      <c r="Q160" s="98"/>
      <c r="R160" s="98"/>
    </row>
    <row r="161" spans="1:18" s="5" customFormat="1" ht="28.5" customHeight="1" hidden="1">
      <c r="A161" s="99" t="s">
        <v>90</v>
      </c>
      <c r="B161" s="43"/>
      <c r="C161" s="43"/>
      <c r="D161" s="44">
        <v>338</v>
      </c>
      <c r="E161" s="45" t="s">
        <v>89</v>
      </c>
      <c r="F161" s="46"/>
      <c r="G161" s="46" t="s">
        <v>10</v>
      </c>
      <c r="H161" s="19" t="s">
        <v>10</v>
      </c>
      <c r="I161" s="47">
        <f>I162</f>
        <v>0</v>
      </c>
      <c r="J161" s="97"/>
      <c r="K161" s="97"/>
      <c r="L161" s="97"/>
      <c r="O161" s="98"/>
      <c r="P161" s="228">
        <f>P162</f>
        <v>0.5</v>
      </c>
      <c r="Q161" s="98"/>
      <c r="R161" s="98"/>
    </row>
    <row r="162" spans="1:18" s="5" customFormat="1" ht="27.75" customHeight="1" hidden="1">
      <c r="A162" s="79" t="s">
        <v>128</v>
      </c>
      <c r="B162" s="43"/>
      <c r="C162" s="43"/>
      <c r="D162" s="44">
        <v>338</v>
      </c>
      <c r="E162" s="45" t="s">
        <v>89</v>
      </c>
      <c r="F162" s="46"/>
      <c r="G162" s="46" t="s">
        <v>10</v>
      </c>
      <c r="H162" s="19" t="s">
        <v>10</v>
      </c>
      <c r="I162" s="47"/>
      <c r="J162" s="97"/>
      <c r="K162" s="97"/>
      <c r="L162" s="97"/>
      <c r="O162" s="98"/>
      <c r="P162" s="228">
        <v>0.5</v>
      </c>
      <c r="Q162" s="98"/>
      <c r="R162" s="98"/>
    </row>
    <row r="163" spans="1:18" s="5" customFormat="1" ht="22.5" customHeight="1" hidden="1">
      <c r="A163" s="48" t="s">
        <v>111</v>
      </c>
      <c r="B163" s="43"/>
      <c r="C163" s="43"/>
      <c r="D163" s="44">
        <v>338</v>
      </c>
      <c r="E163" s="45" t="s">
        <v>89</v>
      </c>
      <c r="F163" s="46"/>
      <c r="G163" s="46" t="s">
        <v>19</v>
      </c>
      <c r="H163" s="19" t="s">
        <v>10</v>
      </c>
      <c r="I163" s="47"/>
      <c r="J163" s="97"/>
      <c r="K163" s="97"/>
      <c r="L163" s="97"/>
      <c r="O163" s="98"/>
      <c r="P163" s="228">
        <v>0.5</v>
      </c>
      <c r="Q163" s="98"/>
      <c r="R163" s="98"/>
    </row>
    <row r="164" spans="1:18" s="5" customFormat="1" ht="22.5" customHeight="1" hidden="1">
      <c r="A164" s="79" t="s">
        <v>129</v>
      </c>
      <c r="B164" s="43"/>
      <c r="C164" s="43"/>
      <c r="D164" s="44">
        <v>338</v>
      </c>
      <c r="E164" s="45" t="s">
        <v>89</v>
      </c>
      <c r="F164" s="46" t="s">
        <v>177</v>
      </c>
      <c r="G164" s="46" t="s">
        <v>10</v>
      </c>
      <c r="H164" s="19" t="s">
        <v>10</v>
      </c>
      <c r="I164" s="47">
        <f>I165</f>
        <v>0</v>
      </c>
      <c r="J164" s="97"/>
      <c r="K164" s="97"/>
      <c r="L164" s="97"/>
      <c r="O164" s="98"/>
      <c r="P164" s="228">
        <f>P165</f>
        <v>0.2</v>
      </c>
      <c r="Q164" s="98"/>
      <c r="R164" s="98"/>
    </row>
    <row r="165" spans="1:18" s="5" customFormat="1" ht="21" customHeight="1" hidden="1">
      <c r="A165" s="48" t="s">
        <v>111</v>
      </c>
      <c r="B165" s="43"/>
      <c r="C165" s="43"/>
      <c r="D165" s="44">
        <v>338</v>
      </c>
      <c r="E165" s="45" t="s">
        <v>89</v>
      </c>
      <c r="F165" s="46" t="s">
        <v>177</v>
      </c>
      <c r="G165" s="46" t="s">
        <v>19</v>
      </c>
      <c r="H165" s="19" t="s">
        <v>10</v>
      </c>
      <c r="I165" s="47"/>
      <c r="J165" s="97"/>
      <c r="K165" s="97"/>
      <c r="L165" s="97"/>
      <c r="O165" s="98"/>
      <c r="P165" s="228">
        <v>0.2</v>
      </c>
      <c r="Q165" s="98"/>
      <c r="R165" s="98"/>
    </row>
    <row r="166" spans="1:18" s="5" customFormat="1" ht="51" customHeight="1" hidden="1">
      <c r="A166" s="72" t="s">
        <v>318</v>
      </c>
      <c r="B166" s="43"/>
      <c r="C166" s="43"/>
      <c r="D166" s="44">
        <v>338</v>
      </c>
      <c r="E166" s="45" t="s">
        <v>89</v>
      </c>
      <c r="F166" s="46" t="s">
        <v>319</v>
      </c>
      <c r="G166" s="46" t="s">
        <v>10</v>
      </c>
      <c r="H166" s="19" t="s">
        <v>10</v>
      </c>
      <c r="I166" s="47">
        <f>I167</f>
        <v>0</v>
      </c>
      <c r="J166" s="47">
        <f aca="true" t="shared" si="33" ref="J166:P166">J167</f>
        <v>0.5</v>
      </c>
      <c r="K166" s="47">
        <f t="shared" si="33"/>
        <v>0</v>
      </c>
      <c r="L166" s="47">
        <f t="shared" si="33"/>
        <v>0</v>
      </c>
      <c r="M166" s="47">
        <f t="shared" si="33"/>
        <v>0</v>
      </c>
      <c r="N166" s="47">
        <f t="shared" si="33"/>
        <v>0</v>
      </c>
      <c r="O166" s="47">
        <f t="shared" si="33"/>
        <v>0</v>
      </c>
      <c r="P166" s="228">
        <f t="shared" si="33"/>
        <v>1</v>
      </c>
      <c r="Q166" s="105">
        <f>Q167</f>
        <v>0</v>
      </c>
      <c r="R166" s="105">
        <f>R167</f>
        <v>0</v>
      </c>
    </row>
    <row r="167" spans="1:18" s="5" customFormat="1" ht="25.5" customHeight="1" hidden="1">
      <c r="A167" s="48" t="s">
        <v>111</v>
      </c>
      <c r="B167" s="43"/>
      <c r="C167" s="43"/>
      <c r="D167" s="44">
        <v>338</v>
      </c>
      <c r="E167" s="45" t="s">
        <v>89</v>
      </c>
      <c r="F167" s="46" t="s">
        <v>319</v>
      </c>
      <c r="G167" s="46" t="s">
        <v>10</v>
      </c>
      <c r="H167" s="19" t="s">
        <v>10</v>
      </c>
      <c r="I167" s="47"/>
      <c r="J167" s="47">
        <f aca="true" t="shared" si="34" ref="J167:P167">J168</f>
        <v>0.5</v>
      </c>
      <c r="K167" s="47">
        <f t="shared" si="34"/>
        <v>0</v>
      </c>
      <c r="L167" s="47">
        <f t="shared" si="34"/>
        <v>0</v>
      </c>
      <c r="M167" s="47">
        <f t="shared" si="34"/>
        <v>0</v>
      </c>
      <c r="N167" s="47">
        <f t="shared" si="34"/>
        <v>0</v>
      </c>
      <c r="O167" s="47">
        <f t="shared" si="34"/>
        <v>0</v>
      </c>
      <c r="P167" s="228">
        <f t="shared" si="34"/>
        <v>1</v>
      </c>
      <c r="Q167" s="105"/>
      <c r="R167" s="105"/>
    </row>
    <row r="168" spans="1:18" s="5" customFormat="1" ht="0.75" customHeight="1" hidden="1">
      <c r="A168" s="79" t="s">
        <v>272</v>
      </c>
      <c r="B168" s="43"/>
      <c r="C168" s="43"/>
      <c r="D168" s="44">
        <v>338</v>
      </c>
      <c r="E168" s="45" t="s">
        <v>89</v>
      </c>
      <c r="F168" s="46" t="s">
        <v>273</v>
      </c>
      <c r="G168" s="46" t="s">
        <v>10</v>
      </c>
      <c r="H168" s="19" t="s">
        <v>10</v>
      </c>
      <c r="I168" s="47">
        <f>+I169</f>
        <v>0</v>
      </c>
      <c r="J168" s="47">
        <f aca="true" t="shared" si="35" ref="J168:P168">+J169</f>
        <v>0.5</v>
      </c>
      <c r="K168" s="47">
        <f t="shared" si="35"/>
        <v>0</v>
      </c>
      <c r="L168" s="47">
        <f t="shared" si="35"/>
        <v>0</v>
      </c>
      <c r="M168" s="47">
        <f t="shared" si="35"/>
        <v>0</v>
      </c>
      <c r="N168" s="47">
        <f t="shared" si="35"/>
        <v>0</v>
      </c>
      <c r="O168" s="47">
        <f t="shared" si="35"/>
        <v>0</v>
      </c>
      <c r="P168" s="228">
        <f t="shared" si="35"/>
        <v>1</v>
      </c>
      <c r="Q168" s="98"/>
      <c r="R168" s="98"/>
    </row>
    <row r="169" spans="1:18" s="5" customFormat="1" ht="45" customHeight="1" hidden="1">
      <c r="A169" s="48" t="s">
        <v>111</v>
      </c>
      <c r="B169" s="45" t="s">
        <v>10</v>
      </c>
      <c r="C169" s="130">
        <v>0.5</v>
      </c>
      <c r="D169" s="44">
        <v>338</v>
      </c>
      <c r="E169" s="45" t="s">
        <v>89</v>
      </c>
      <c r="F169" s="46" t="s">
        <v>273</v>
      </c>
      <c r="G169" s="46" t="s">
        <v>19</v>
      </c>
      <c r="H169" s="19" t="s">
        <v>10</v>
      </c>
      <c r="I169" s="47"/>
      <c r="J169" s="130">
        <v>0.5</v>
      </c>
      <c r="K169" s="97"/>
      <c r="L169" s="97"/>
      <c r="O169" s="105"/>
      <c r="P169" s="244">
        <v>1</v>
      </c>
      <c r="Q169" s="98"/>
      <c r="R169" s="98"/>
    </row>
    <row r="170" spans="1:18" s="4" customFormat="1" ht="14.25">
      <c r="A170" s="131" t="s">
        <v>98</v>
      </c>
      <c r="B170" s="132"/>
      <c r="C170" s="132"/>
      <c r="D170" s="44">
        <v>338</v>
      </c>
      <c r="E170" s="133" t="s">
        <v>33</v>
      </c>
      <c r="F170" s="134" t="s">
        <v>74</v>
      </c>
      <c r="G170" s="134" t="s">
        <v>10</v>
      </c>
      <c r="H170" s="19" t="s">
        <v>10</v>
      </c>
      <c r="I170" s="94">
        <f>SUM(I171,I206)</f>
        <v>8697265</v>
      </c>
      <c r="J170" s="94">
        <f aca="true" t="shared" si="36" ref="J170:R170">SUM(J171,J206)</f>
        <v>0</v>
      </c>
      <c r="K170" s="94">
        <f t="shared" si="36"/>
        <v>0</v>
      </c>
      <c r="L170" s="94">
        <f t="shared" si="36"/>
        <v>0</v>
      </c>
      <c r="M170" s="94" t="e">
        <f t="shared" si="36"/>
        <v>#VALUE!</v>
      </c>
      <c r="N170" s="94">
        <f t="shared" si="36"/>
        <v>0</v>
      </c>
      <c r="O170" s="94">
        <f t="shared" si="36"/>
        <v>1601.4</v>
      </c>
      <c r="P170" s="94">
        <f t="shared" si="36"/>
        <v>3931.4</v>
      </c>
      <c r="Q170" s="94">
        <f t="shared" si="36"/>
        <v>-328700</v>
      </c>
      <c r="R170" s="94">
        <f t="shared" si="36"/>
        <v>8368565</v>
      </c>
    </row>
    <row r="171" spans="1:18" ht="15">
      <c r="A171" s="131" t="s">
        <v>48</v>
      </c>
      <c r="B171" s="132"/>
      <c r="C171" s="132"/>
      <c r="D171" s="44">
        <v>338</v>
      </c>
      <c r="E171" s="133" t="s">
        <v>47</v>
      </c>
      <c r="F171" s="134" t="s">
        <v>74</v>
      </c>
      <c r="G171" s="134" t="s">
        <v>10</v>
      </c>
      <c r="H171" s="19" t="s">
        <v>10</v>
      </c>
      <c r="I171" s="94">
        <f>I172+I187</f>
        <v>5745300</v>
      </c>
      <c r="J171" s="94">
        <f aca="true" t="shared" si="37" ref="J171:P171">J172+J187+J203</f>
        <v>0</v>
      </c>
      <c r="K171" s="94">
        <f t="shared" si="37"/>
        <v>0</v>
      </c>
      <c r="L171" s="94">
        <f t="shared" si="37"/>
        <v>0</v>
      </c>
      <c r="M171" s="94">
        <f t="shared" si="37"/>
        <v>0</v>
      </c>
      <c r="N171" s="94">
        <f t="shared" si="37"/>
        <v>0</v>
      </c>
      <c r="O171" s="94">
        <f t="shared" si="37"/>
        <v>0</v>
      </c>
      <c r="P171" s="94">
        <f t="shared" si="37"/>
        <v>519</v>
      </c>
      <c r="Q171" s="94">
        <f>Q172+Q187</f>
        <v>-705300</v>
      </c>
      <c r="R171" s="94">
        <f>I171+Q171</f>
        <v>5040000</v>
      </c>
    </row>
    <row r="172" spans="1:18" ht="32.25" customHeight="1">
      <c r="A172" s="135" t="s">
        <v>304</v>
      </c>
      <c r="B172" s="136"/>
      <c r="C172" s="136"/>
      <c r="D172" s="60">
        <v>338</v>
      </c>
      <c r="E172" s="137" t="s">
        <v>47</v>
      </c>
      <c r="F172" s="138" t="s">
        <v>88</v>
      </c>
      <c r="G172" s="138" t="s">
        <v>10</v>
      </c>
      <c r="H172" s="19" t="s">
        <v>10</v>
      </c>
      <c r="I172" s="110">
        <f>I173+I185</f>
        <v>500000</v>
      </c>
      <c r="J172" s="28"/>
      <c r="K172" s="28"/>
      <c r="L172" s="28"/>
      <c r="M172" s="11"/>
      <c r="N172" s="11"/>
      <c r="O172" s="29"/>
      <c r="P172" s="239">
        <v>509</v>
      </c>
      <c r="Q172" s="255">
        <f>Q173+Q185</f>
        <v>-500000</v>
      </c>
      <c r="R172" s="110">
        <f>R173+R185</f>
        <v>0</v>
      </c>
    </row>
    <row r="173" spans="1:18" ht="15" customHeight="1">
      <c r="A173" s="135" t="s">
        <v>336</v>
      </c>
      <c r="B173" s="139"/>
      <c r="C173" s="139"/>
      <c r="D173" s="140">
        <v>338</v>
      </c>
      <c r="E173" s="137" t="s">
        <v>47</v>
      </c>
      <c r="F173" s="138" t="s">
        <v>178</v>
      </c>
      <c r="G173" s="138" t="s">
        <v>10</v>
      </c>
      <c r="H173" s="19" t="s">
        <v>10</v>
      </c>
      <c r="I173" s="110">
        <f>I178</f>
        <v>400000</v>
      </c>
      <c r="J173" s="28"/>
      <c r="K173" s="28"/>
      <c r="L173" s="28"/>
      <c r="M173" s="11"/>
      <c r="N173" s="11"/>
      <c r="O173" s="29"/>
      <c r="P173" s="239">
        <f>P178</f>
        <v>120</v>
      </c>
      <c r="Q173" s="255">
        <v>-400000</v>
      </c>
      <c r="R173" s="110">
        <v>0</v>
      </c>
    </row>
    <row r="174" spans="1:18" ht="45" hidden="1">
      <c r="A174" s="141" t="s">
        <v>107</v>
      </c>
      <c r="B174" s="142"/>
      <c r="C174" s="142"/>
      <c r="D174" s="143">
        <v>338</v>
      </c>
      <c r="E174" s="144" t="s">
        <v>47</v>
      </c>
      <c r="F174" s="145"/>
      <c r="G174" s="145" t="s">
        <v>10</v>
      </c>
      <c r="H174" s="19" t="s">
        <v>10</v>
      </c>
      <c r="I174" s="146">
        <f>I175</f>
        <v>0</v>
      </c>
      <c r="J174" s="28"/>
      <c r="K174" s="28"/>
      <c r="L174" s="28"/>
      <c r="M174" s="11"/>
      <c r="N174" s="11"/>
      <c r="O174" s="29"/>
      <c r="P174" s="245">
        <f>P175</f>
        <v>0</v>
      </c>
      <c r="Q174" s="255"/>
      <c r="R174" s="146">
        <f>R175</f>
        <v>0</v>
      </c>
    </row>
    <row r="175" spans="1:18" ht="15" hidden="1">
      <c r="A175" s="141" t="s">
        <v>108</v>
      </c>
      <c r="B175" s="142"/>
      <c r="C175" s="142"/>
      <c r="D175" s="143">
        <v>338</v>
      </c>
      <c r="E175" s="144" t="s">
        <v>47</v>
      </c>
      <c r="F175" s="145"/>
      <c r="G175" s="145" t="s">
        <v>109</v>
      </c>
      <c r="H175" s="19" t="s">
        <v>10</v>
      </c>
      <c r="I175" s="146"/>
      <c r="J175" s="28"/>
      <c r="K175" s="28"/>
      <c r="L175" s="28"/>
      <c r="M175" s="11"/>
      <c r="N175" s="11"/>
      <c r="O175" s="29"/>
      <c r="P175" s="245"/>
      <c r="Q175" s="255"/>
      <c r="R175" s="146"/>
    </row>
    <row r="176" spans="1:20" s="8" customFormat="1" ht="0.75" customHeight="1">
      <c r="A176" s="147" t="s">
        <v>130</v>
      </c>
      <c r="B176" s="148"/>
      <c r="C176" s="148"/>
      <c r="D176" s="44">
        <v>338</v>
      </c>
      <c r="E176" s="149" t="s">
        <v>47</v>
      </c>
      <c r="F176" s="150" t="s">
        <v>70</v>
      </c>
      <c r="G176" s="150" t="s">
        <v>10</v>
      </c>
      <c r="H176" s="19" t="s">
        <v>10</v>
      </c>
      <c r="I176" s="103">
        <f>I177</f>
        <v>400000</v>
      </c>
      <c r="J176" s="151"/>
      <c r="K176" s="151"/>
      <c r="L176" s="151"/>
      <c r="M176" s="152"/>
      <c r="N176" s="152"/>
      <c r="O176" s="153"/>
      <c r="P176" s="246">
        <f>P177</f>
        <v>120</v>
      </c>
      <c r="Q176" s="256"/>
      <c r="R176" s="103">
        <v>0</v>
      </c>
      <c r="S176" s="9"/>
      <c r="T176" s="9"/>
    </row>
    <row r="177" spans="1:18" ht="30" hidden="1">
      <c r="A177" s="154" t="s">
        <v>131</v>
      </c>
      <c r="B177" s="155"/>
      <c r="C177" s="155"/>
      <c r="D177" s="44">
        <v>338</v>
      </c>
      <c r="E177" s="156" t="s">
        <v>47</v>
      </c>
      <c r="F177" s="157"/>
      <c r="G177" s="157" t="s">
        <v>10</v>
      </c>
      <c r="H177" s="19" t="s">
        <v>10</v>
      </c>
      <c r="I177" s="47">
        <f>I178</f>
        <v>400000</v>
      </c>
      <c r="J177" s="28"/>
      <c r="K177" s="28"/>
      <c r="L177" s="28"/>
      <c r="M177" s="11"/>
      <c r="N177" s="11"/>
      <c r="O177" s="29"/>
      <c r="P177" s="228">
        <f>P178</f>
        <v>120</v>
      </c>
      <c r="Q177" s="255"/>
      <c r="R177" s="47">
        <f>R178</f>
        <v>0</v>
      </c>
    </row>
    <row r="178" spans="1:18" ht="30.75" customHeight="1">
      <c r="A178" s="48" t="s">
        <v>111</v>
      </c>
      <c r="B178" s="155"/>
      <c r="C178" s="155"/>
      <c r="D178" s="44">
        <v>338</v>
      </c>
      <c r="E178" s="156" t="s">
        <v>47</v>
      </c>
      <c r="F178" s="138" t="s">
        <v>178</v>
      </c>
      <c r="G178" s="157" t="s">
        <v>19</v>
      </c>
      <c r="H178" s="19" t="s">
        <v>10</v>
      </c>
      <c r="I178" s="47">
        <v>400000</v>
      </c>
      <c r="J178" s="28"/>
      <c r="K178" s="28"/>
      <c r="L178" s="28"/>
      <c r="M178" s="11"/>
      <c r="N178" s="11"/>
      <c r="O178" s="29"/>
      <c r="P178" s="228">
        <v>120</v>
      </c>
      <c r="Q178" s="255">
        <v>-400000</v>
      </c>
      <c r="R178" s="47">
        <v>0</v>
      </c>
    </row>
    <row r="179" spans="1:18" ht="58.5" customHeight="1" hidden="1">
      <c r="A179" s="48" t="s">
        <v>261</v>
      </c>
      <c r="B179" s="155"/>
      <c r="C179" s="155"/>
      <c r="D179" s="44">
        <v>338</v>
      </c>
      <c r="E179" s="156" t="s">
        <v>47</v>
      </c>
      <c r="F179" s="138" t="s">
        <v>256</v>
      </c>
      <c r="G179" s="157" t="s">
        <v>10</v>
      </c>
      <c r="H179" s="19" t="s">
        <v>10</v>
      </c>
      <c r="I179" s="47">
        <f>I180</f>
        <v>0</v>
      </c>
      <c r="J179" s="28"/>
      <c r="K179" s="28"/>
      <c r="L179" s="28"/>
      <c r="M179" s="11"/>
      <c r="N179" s="11"/>
      <c r="O179" s="29"/>
      <c r="P179" s="228">
        <f>P180</f>
        <v>22</v>
      </c>
      <c r="Q179" s="255"/>
      <c r="R179" s="47">
        <f>R180</f>
        <v>0</v>
      </c>
    </row>
    <row r="180" spans="1:18" ht="40.5" customHeight="1" hidden="1">
      <c r="A180" s="48" t="s">
        <v>111</v>
      </c>
      <c r="B180" s="155"/>
      <c r="C180" s="155"/>
      <c r="D180" s="44">
        <v>338</v>
      </c>
      <c r="E180" s="156" t="s">
        <v>47</v>
      </c>
      <c r="F180" s="138" t="s">
        <v>256</v>
      </c>
      <c r="G180" s="157" t="s">
        <v>19</v>
      </c>
      <c r="H180" s="19" t="s">
        <v>10</v>
      </c>
      <c r="I180" s="47"/>
      <c r="J180" s="28"/>
      <c r="K180" s="28"/>
      <c r="L180" s="28"/>
      <c r="M180" s="11"/>
      <c r="N180" s="11"/>
      <c r="O180" s="29"/>
      <c r="P180" s="228">
        <v>22</v>
      </c>
      <c r="Q180" s="255"/>
      <c r="R180" s="47"/>
    </row>
    <row r="181" spans="1:18" ht="3.75" customHeight="1" hidden="1">
      <c r="A181" s="48" t="s">
        <v>266</v>
      </c>
      <c r="B181" s="155"/>
      <c r="C181" s="155"/>
      <c r="D181" s="44">
        <v>338</v>
      </c>
      <c r="E181" s="156" t="s">
        <v>47</v>
      </c>
      <c r="F181" s="138" t="s">
        <v>256</v>
      </c>
      <c r="G181" s="157" t="s">
        <v>10</v>
      </c>
      <c r="H181" s="157" t="s">
        <v>10</v>
      </c>
      <c r="I181" s="47">
        <f>I182</f>
        <v>0</v>
      </c>
      <c r="J181" s="47">
        <f aca="true" t="shared" si="38" ref="J181:O181">J182</f>
        <v>0</v>
      </c>
      <c r="K181" s="47">
        <f t="shared" si="38"/>
        <v>0</v>
      </c>
      <c r="L181" s="47">
        <f t="shared" si="38"/>
        <v>0</v>
      </c>
      <c r="M181" s="47">
        <f t="shared" si="38"/>
        <v>0</v>
      </c>
      <c r="N181" s="47">
        <f t="shared" si="38"/>
        <v>0</v>
      </c>
      <c r="O181" s="47">
        <f t="shared" si="38"/>
        <v>0</v>
      </c>
      <c r="P181" s="228">
        <f>P182</f>
        <v>0</v>
      </c>
      <c r="Q181" s="255"/>
      <c r="R181" s="47">
        <f>R182</f>
        <v>0</v>
      </c>
    </row>
    <row r="182" spans="1:18" ht="30" customHeight="1" hidden="1">
      <c r="A182" s="48" t="s">
        <v>261</v>
      </c>
      <c r="B182" s="155"/>
      <c r="C182" s="155"/>
      <c r="D182" s="44">
        <v>338</v>
      </c>
      <c r="E182" s="156" t="s">
        <v>47</v>
      </c>
      <c r="F182" s="138" t="s">
        <v>256</v>
      </c>
      <c r="G182" s="157" t="s">
        <v>10</v>
      </c>
      <c r="H182" s="157" t="s">
        <v>10</v>
      </c>
      <c r="I182" s="47">
        <f>I183</f>
        <v>0</v>
      </c>
      <c r="J182" s="47">
        <f aca="true" t="shared" si="39" ref="J182:O182">J183</f>
        <v>0</v>
      </c>
      <c r="K182" s="47">
        <f t="shared" si="39"/>
        <v>0</v>
      </c>
      <c r="L182" s="47">
        <f t="shared" si="39"/>
        <v>0</v>
      </c>
      <c r="M182" s="47">
        <f t="shared" si="39"/>
        <v>0</v>
      </c>
      <c r="N182" s="47">
        <f t="shared" si="39"/>
        <v>0</v>
      </c>
      <c r="O182" s="47">
        <f t="shared" si="39"/>
        <v>0</v>
      </c>
      <c r="P182" s="228">
        <f>P183</f>
        <v>0</v>
      </c>
      <c r="Q182" s="255"/>
      <c r="R182" s="47">
        <f>R183</f>
        <v>0</v>
      </c>
    </row>
    <row r="183" spans="1:18" ht="30" customHeight="1" hidden="1">
      <c r="A183" s="48" t="s">
        <v>111</v>
      </c>
      <c r="B183" s="155"/>
      <c r="C183" s="155"/>
      <c r="D183" s="44">
        <v>338</v>
      </c>
      <c r="E183" s="156" t="s">
        <v>47</v>
      </c>
      <c r="F183" s="138" t="s">
        <v>256</v>
      </c>
      <c r="G183" s="157" t="s">
        <v>19</v>
      </c>
      <c r="H183" s="19" t="s">
        <v>10</v>
      </c>
      <c r="I183" s="47"/>
      <c r="J183" s="28"/>
      <c r="K183" s="28"/>
      <c r="L183" s="28"/>
      <c r="M183" s="11"/>
      <c r="N183" s="11"/>
      <c r="O183" s="41"/>
      <c r="P183" s="228"/>
      <c r="Q183" s="255"/>
      <c r="R183" s="47"/>
    </row>
    <row r="184" spans="1:18" ht="30" customHeight="1" hidden="1">
      <c r="A184" s="48" t="s">
        <v>266</v>
      </c>
      <c r="B184" s="155"/>
      <c r="C184" s="155"/>
      <c r="D184" s="44">
        <v>338</v>
      </c>
      <c r="E184" s="156" t="s">
        <v>47</v>
      </c>
      <c r="F184" s="138" t="s">
        <v>274</v>
      </c>
      <c r="G184" s="157" t="s">
        <v>10</v>
      </c>
      <c r="H184" s="19" t="s">
        <v>10</v>
      </c>
      <c r="I184" s="47">
        <f>I185</f>
        <v>100000</v>
      </c>
      <c r="J184" s="28"/>
      <c r="K184" s="28"/>
      <c r="L184" s="28"/>
      <c r="M184" s="11"/>
      <c r="N184" s="11"/>
      <c r="O184" s="41"/>
      <c r="P184" s="231">
        <v>367</v>
      </c>
      <c r="Q184" s="255"/>
      <c r="R184" s="47">
        <f>R185</f>
        <v>0</v>
      </c>
    </row>
    <row r="185" spans="1:18" ht="18" customHeight="1">
      <c r="A185" s="48" t="s">
        <v>302</v>
      </c>
      <c r="B185" s="155"/>
      <c r="C185" s="155"/>
      <c r="D185" s="44">
        <v>338</v>
      </c>
      <c r="E185" s="156" t="s">
        <v>47</v>
      </c>
      <c r="F185" s="138" t="s">
        <v>303</v>
      </c>
      <c r="G185" s="157" t="s">
        <v>10</v>
      </c>
      <c r="H185" s="19" t="s">
        <v>10</v>
      </c>
      <c r="I185" s="47">
        <f>I186</f>
        <v>100000</v>
      </c>
      <c r="J185" s="28"/>
      <c r="K185" s="28"/>
      <c r="L185" s="28"/>
      <c r="M185" s="11"/>
      <c r="N185" s="11"/>
      <c r="O185" s="41"/>
      <c r="P185" s="231">
        <v>367</v>
      </c>
      <c r="Q185" s="255">
        <v>-100000</v>
      </c>
      <c r="R185" s="47">
        <v>0</v>
      </c>
    </row>
    <row r="186" spans="1:18" ht="36.75" customHeight="1">
      <c r="A186" s="48" t="s">
        <v>111</v>
      </c>
      <c r="B186" s="155"/>
      <c r="C186" s="155"/>
      <c r="D186" s="44">
        <v>338</v>
      </c>
      <c r="E186" s="156" t="s">
        <v>47</v>
      </c>
      <c r="F186" s="138" t="s">
        <v>303</v>
      </c>
      <c r="G186" s="157" t="s">
        <v>10</v>
      </c>
      <c r="H186" s="19" t="s">
        <v>19</v>
      </c>
      <c r="I186" s="47">
        <v>100000</v>
      </c>
      <c r="J186" s="28"/>
      <c r="K186" s="28"/>
      <c r="L186" s="28"/>
      <c r="M186" s="11"/>
      <c r="N186" s="11"/>
      <c r="O186" s="41"/>
      <c r="P186" s="231">
        <v>367</v>
      </c>
      <c r="Q186" s="255">
        <v>-100000</v>
      </c>
      <c r="R186" s="47">
        <v>0</v>
      </c>
    </row>
    <row r="187" spans="1:18" s="4" customFormat="1" ht="46.5" customHeight="1">
      <c r="A187" s="158" t="s">
        <v>237</v>
      </c>
      <c r="B187" s="159"/>
      <c r="C187" s="159"/>
      <c r="D187" s="60">
        <v>338</v>
      </c>
      <c r="E187" s="160" t="s">
        <v>47</v>
      </c>
      <c r="F187" s="150" t="s">
        <v>71</v>
      </c>
      <c r="G187" s="150" t="s">
        <v>10</v>
      </c>
      <c r="H187" s="70" t="s">
        <v>10</v>
      </c>
      <c r="I187" s="127">
        <f>I188+I197+I201+I203</f>
        <v>5245300</v>
      </c>
      <c r="J187" s="127">
        <f aca="true" t="shared" si="40" ref="J187:P187">J188+J190+J197+J199+J201</f>
        <v>0</v>
      </c>
      <c r="K187" s="127">
        <f t="shared" si="40"/>
        <v>0</v>
      </c>
      <c r="L187" s="127">
        <f t="shared" si="40"/>
        <v>0</v>
      </c>
      <c r="M187" s="127">
        <f t="shared" si="40"/>
        <v>0</v>
      </c>
      <c r="N187" s="127">
        <f t="shared" si="40"/>
        <v>0</v>
      </c>
      <c r="O187" s="127">
        <f t="shared" si="40"/>
        <v>0</v>
      </c>
      <c r="P187" s="127">
        <f t="shared" si="40"/>
        <v>10</v>
      </c>
      <c r="Q187" s="127">
        <f>Q188+Q197+Q201+Q203</f>
        <v>-205300</v>
      </c>
      <c r="R187" s="127">
        <f>I187+Q187</f>
        <v>5040000</v>
      </c>
    </row>
    <row r="188" spans="1:18" s="4" customFormat="1" ht="22.5" customHeight="1">
      <c r="A188" s="161" t="s">
        <v>238</v>
      </c>
      <c r="B188" s="162"/>
      <c r="C188" s="162"/>
      <c r="D188" s="60">
        <v>338</v>
      </c>
      <c r="E188" s="163" t="s">
        <v>47</v>
      </c>
      <c r="F188" s="157" t="s">
        <v>239</v>
      </c>
      <c r="G188" s="157" t="s">
        <v>10</v>
      </c>
      <c r="H188" s="70" t="s">
        <v>10</v>
      </c>
      <c r="I188" s="114">
        <f>I189</f>
        <v>10000</v>
      </c>
      <c r="J188" s="95"/>
      <c r="K188" s="95"/>
      <c r="L188" s="95"/>
      <c r="O188" s="96"/>
      <c r="P188" s="240">
        <f>P189</f>
        <v>10</v>
      </c>
      <c r="Q188" s="96">
        <v>-10000</v>
      </c>
      <c r="R188" s="114">
        <v>0</v>
      </c>
    </row>
    <row r="189" spans="1:18" s="4" customFormat="1" ht="31.5" customHeight="1">
      <c r="A189" s="75" t="s">
        <v>111</v>
      </c>
      <c r="B189" s="162"/>
      <c r="C189" s="162"/>
      <c r="D189" s="60">
        <v>338</v>
      </c>
      <c r="E189" s="163" t="s">
        <v>47</v>
      </c>
      <c r="F189" s="157" t="s">
        <v>239</v>
      </c>
      <c r="G189" s="157" t="s">
        <v>19</v>
      </c>
      <c r="H189" s="70" t="s">
        <v>10</v>
      </c>
      <c r="I189" s="114">
        <v>10000</v>
      </c>
      <c r="J189" s="95"/>
      <c r="K189" s="95"/>
      <c r="L189" s="95"/>
      <c r="O189" s="96"/>
      <c r="P189" s="240">
        <v>10</v>
      </c>
      <c r="Q189" s="96">
        <v>-10000</v>
      </c>
      <c r="R189" s="114">
        <v>0</v>
      </c>
    </row>
    <row r="190" spans="1:18" s="4" customFormat="1" ht="47.25" customHeight="1" hidden="1">
      <c r="A190" s="75" t="s">
        <v>317</v>
      </c>
      <c r="B190" s="162"/>
      <c r="C190" s="162"/>
      <c r="D190" s="60">
        <v>338</v>
      </c>
      <c r="E190" s="163" t="s">
        <v>47</v>
      </c>
      <c r="F190" s="157" t="s">
        <v>320</v>
      </c>
      <c r="G190" s="157" t="s">
        <v>10</v>
      </c>
      <c r="H190" s="70" t="s">
        <v>10</v>
      </c>
      <c r="I190" s="114">
        <f>I191</f>
        <v>0</v>
      </c>
      <c r="J190" s="95"/>
      <c r="K190" s="95"/>
      <c r="L190" s="95"/>
      <c r="O190" s="96"/>
      <c r="P190" s="240">
        <f>P191</f>
        <v>0</v>
      </c>
      <c r="Q190" s="106">
        <f>Q191</f>
        <v>0</v>
      </c>
      <c r="R190" s="263">
        <f>R191</f>
        <v>0</v>
      </c>
    </row>
    <row r="191" spans="1:18" s="4" customFormat="1" ht="30" customHeight="1" hidden="1">
      <c r="A191" s="75" t="s">
        <v>111</v>
      </c>
      <c r="B191" s="162"/>
      <c r="C191" s="162"/>
      <c r="D191" s="60">
        <v>338</v>
      </c>
      <c r="E191" s="163" t="s">
        <v>47</v>
      </c>
      <c r="F191" s="157" t="s">
        <v>320</v>
      </c>
      <c r="G191" s="157" t="s">
        <v>19</v>
      </c>
      <c r="H191" s="70" t="s">
        <v>10</v>
      </c>
      <c r="I191" s="114"/>
      <c r="J191" s="95"/>
      <c r="K191" s="95"/>
      <c r="L191" s="95"/>
      <c r="O191" s="96"/>
      <c r="P191" s="240"/>
      <c r="Q191" s="106"/>
      <c r="R191" s="263"/>
    </row>
    <row r="192" spans="1:18" s="4" customFormat="1" ht="0.75" customHeight="1" hidden="1">
      <c r="A192" s="75" t="s">
        <v>240</v>
      </c>
      <c r="B192" s="162"/>
      <c r="C192" s="162"/>
      <c r="D192" s="60">
        <v>338</v>
      </c>
      <c r="E192" s="163" t="s">
        <v>47</v>
      </c>
      <c r="F192" s="157" t="s">
        <v>241</v>
      </c>
      <c r="G192" s="157" t="s">
        <v>10</v>
      </c>
      <c r="H192" s="70" t="s">
        <v>10</v>
      </c>
      <c r="I192" s="114">
        <f>I193</f>
        <v>0</v>
      </c>
      <c r="J192" s="95"/>
      <c r="K192" s="95"/>
      <c r="L192" s="95"/>
      <c r="O192" s="96"/>
      <c r="P192" s="240">
        <f>P193</f>
        <v>150</v>
      </c>
      <c r="Q192" s="106"/>
      <c r="R192" s="263"/>
    </row>
    <row r="193" spans="1:18" s="4" customFormat="1" ht="23.25" customHeight="1" hidden="1">
      <c r="A193" s="75" t="s">
        <v>111</v>
      </c>
      <c r="B193" s="162"/>
      <c r="C193" s="162"/>
      <c r="D193" s="128">
        <v>338</v>
      </c>
      <c r="E193" s="157" t="s">
        <v>47</v>
      </c>
      <c r="F193" s="157" t="s">
        <v>241</v>
      </c>
      <c r="G193" s="157" t="s">
        <v>19</v>
      </c>
      <c r="H193" s="70" t="s">
        <v>10</v>
      </c>
      <c r="I193" s="114"/>
      <c r="J193" s="95"/>
      <c r="K193" s="95"/>
      <c r="L193" s="95"/>
      <c r="O193" s="96"/>
      <c r="P193" s="240">
        <v>150</v>
      </c>
      <c r="Q193" s="106"/>
      <c r="R193" s="263"/>
    </row>
    <row r="194" spans="1:18" s="4" customFormat="1" ht="21.75" customHeight="1" hidden="1">
      <c r="A194" s="75" t="s">
        <v>242</v>
      </c>
      <c r="B194" s="162"/>
      <c r="C194" s="162"/>
      <c r="D194" s="128">
        <v>338</v>
      </c>
      <c r="E194" s="157" t="s">
        <v>47</v>
      </c>
      <c r="F194" s="157" t="s">
        <v>243</v>
      </c>
      <c r="G194" s="157" t="s">
        <v>10</v>
      </c>
      <c r="H194" s="70" t="s">
        <v>10</v>
      </c>
      <c r="I194" s="114">
        <f>I195</f>
        <v>0</v>
      </c>
      <c r="J194" s="95"/>
      <c r="K194" s="95"/>
      <c r="L194" s="95"/>
      <c r="O194" s="96"/>
      <c r="P194" s="237"/>
      <c r="Q194" s="106"/>
      <c r="R194" s="263"/>
    </row>
    <row r="195" spans="1:18" s="4" customFormat="1" ht="23.25" customHeight="1" hidden="1">
      <c r="A195" s="75" t="s">
        <v>111</v>
      </c>
      <c r="B195" s="162"/>
      <c r="C195" s="162"/>
      <c r="D195" s="128">
        <v>338</v>
      </c>
      <c r="E195" s="157" t="s">
        <v>47</v>
      </c>
      <c r="F195" s="157" t="s">
        <v>243</v>
      </c>
      <c r="G195" s="157" t="s">
        <v>19</v>
      </c>
      <c r="H195" s="70" t="s">
        <v>10</v>
      </c>
      <c r="I195" s="114"/>
      <c r="J195" s="95"/>
      <c r="K195" s="95"/>
      <c r="L195" s="95"/>
      <c r="O195" s="96"/>
      <c r="P195" s="237"/>
      <c r="Q195" s="106"/>
      <c r="R195" s="263"/>
    </row>
    <row r="196" spans="1:18" s="4" customFormat="1" ht="21.75" customHeight="1" hidden="1">
      <c r="A196" s="75" t="s">
        <v>305</v>
      </c>
      <c r="B196" s="162"/>
      <c r="C196" s="162"/>
      <c r="D196" s="128">
        <v>338</v>
      </c>
      <c r="E196" s="157" t="s">
        <v>47</v>
      </c>
      <c r="F196" s="157" t="s">
        <v>306</v>
      </c>
      <c r="G196" s="157" t="s">
        <v>10</v>
      </c>
      <c r="H196" s="70" t="s">
        <v>10</v>
      </c>
      <c r="I196" s="114">
        <f>I197</f>
        <v>195300</v>
      </c>
      <c r="J196" s="95"/>
      <c r="K196" s="95"/>
      <c r="L196" s="95"/>
      <c r="O196" s="96"/>
      <c r="P196" s="237"/>
      <c r="Q196" s="106"/>
      <c r="R196" s="263"/>
    </row>
    <row r="197" spans="1:18" s="4" customFormat="1" ht="24" customHeight="1">
      <c r="A197" s="75" t="s">
        <v>246</v>
      </c>
      <c r="B197" s="162"/>
      <c r="C197" s="162"/>
      <c r="D197" s="128">
        <v>338</v>
      </c>
      <c r="E197" s="157" t="s">
        <v>47</v>
      </c>
      <c r="F197" s="157" t="s">
        <v>321</v>
      </c>
      <c r="G197" s="157" t="s">
        <v>10</v>
      </c>
      <c r="H197" s="70" t="s">
        <v>10</v>
      </c>
      <c r="I197" s="114">
        <f>I198</f>
        <v>195300</v>
      </c>
      <c r="J197" s="95"/>
      <c r="K197" s="95"/>
      <c r="L197" s="95"/>
      <c r="O197" s="96"/>
      <c r="P197" s="237"/>
      <c r="Q197" s="106">
        <f>Q198++Q199</f>
        <v>-195300</v>
      </c>
      <c r="R197" s="106">
        <v>0</v>
      </c>
    </row>
    <row r="198" spans="1:18" s="4" customFormat="1" ht="32.25" customHeight="1">
      <c r="A198" s="75" t="s">
        <v>111</v>
      </c>
      <c r="B198" s="162"/>
      <c r="C198" s="162"/>
      <c r="D198" s="128">
        <v>338</v>
      </c>
      <c r="E198" s="157" t="s">
        <v>47</v>
      </c>
      <c r="F198" s="157" t="s">
        <v>321</v>
      </c>
      <c r="G198" s="157" t="s">
        <v>19</v>
      </c>
      <c r="H198" s="70" t="s">
        <v>10</v>
      </c>
      <c r="I198" s="114">
        <v>195300</v>
      </c>
      <c r="J198" s="95"/>
      <c r="K198" s="95"/>
      <c r="L198" s="95"/>
      <c r="O198" s="96"/>
      <c r="P198" s="237"/>
      <c r="Q198" s="106">
        <v>-195300</v>
      </c>
      <c r="R198" s="263" t="s">
        <v>350</v>
      </c>
    </row>
    <row r="199" spans="1:18" s="4" customFormat="1" ht="31.5" customHeight="1" hidden="1">
      <c r="A199" s="75" t="s">
        <v>332</v>
      </c>
      <c r="B199" s="162"/>
      <c r="C199" s="162"/>
      <c r="D199" s="128">
        <v>338</v>
      </c>
      <c r="E199" s="157" t="s">
        <v>47</v>
      </c>
      <c r="F199" s="157" t="s">
        <v>321</v>
      </c>
      <c r="G199" s="157" t="s">
        <v>330</v>
      </c>
      <c r="H199" s="70" t="s">
        <v>10</v>
      </c>
      <c r="I199" s="114"/>
      <c r="J199" s="95"/>
      <c r="K199" s="95"/>
      <c r="L199" s="95"/>
      <c r="O199" s="96"/>
      <c r="P199" s="237"/>
      <c r="Q199" s="106"/>
      <c r="R199" s="263"/>
    </row>
    <row r="200" spans="1:18" s="4" customFormat="1" ht="0.75" customHeight="1">
      <c r="A200" s="75"/>
      <c r="B200" s="162"/>
      <c r="C200" s="162"/>
      <c r="D200" s="128"/>
      <c r="E200" s="157"/>
      <c r="F200" s="157"/>
      <c r="G200" s="157"/>
      <c r="H200" s="70"/>
      <c r="I200" s="114"/>
      <c r="J200" s="95"/>
      <c r="K200" s="95"/>
      <c r="L200" s="95"/>
      <c r="O200" s="96"/>
      <c r="P200" s="237"/>
      <c r="Q200" s="106"/>
      <c r="R200" s="263"/>
    </row>
    <row r="201" spans="1:18" s="4" customFormat="1" ht="34.5" customHeight="1">
      <c r="A201" s="75" t="s">
        <v>333</v>
      </c>
      <c r="B201" s="162"/>
      <c r="C201" s="162"/>
      <c r="D201" s="128">
        <v>338</v>
      </c>
      <c r="E201" s="157" t="s">
        <v>47</v>
      </c>
      <c r="F201" s="157" t="s">
        <v>327</v>
      </c>
      <c r="G201" s="157" t="s">
        <v>10</v>
      </c>
      <c r="H201" s="70" t="s">
        <v>10</v>
      </c>
      <c r="I201" s="114">
        <f>I202</f>
        <v>3116700</v>
      </c>
      <c r="J201" s="95"/>
      <c r="K201" s="95"/>
      <c r="L201" s="95"/>
      <c r="O201" s="96"/>
      <c r="P201" s="237"/>
      <c r="Q201" s="106"/>
      <c r="R201" s="263" t="s">
        <v>331</v>
      </c>
    </row>
    <row r="202" spans="1:18" s="4" customFormat="1" ht="36.75" customHeight="1">
      <c r="A202" s="75" t="s">
        <v>111</v>
      </c>
      <c r="B202" s="162"/>
      <c r="C202" s="162"/>
      <c r="D202" s="128">
        <v>338</v>
      </c>
      <c r="E202" s="157" t="s">
        <v>47</v>
      </c>
      <c r="F202" s="157" t="s">
        <v>327</v>
      </c>
      <c r="G202" s="157" t="s">
        <v>19</v>
      </c>
      <c r="H202" s="70" t="s">
        <v>10</v>
      </c>
      <c r="I202" s="114">
        <v>3116700</v>
      </c>
      <c r="J202" s="95"/>
      <c r="K202" s="95"/>
      <c r="L202" s="95"/>
      <c r="O202" s="96"/>
      <c r="P202" s="237"/>
      <c r="Q202" s="106"/>
      <c r="R202" s="263" t="s">
        <v>331</v>
      </c>
    </row>
    <row r="203" spans="1:18" s="4" customFormat="1" ht="48.75" customHeight="1">
      <c r="A203" s="265" t="s">
        <v>328</v>
      </c>
      <c r="B203" s="266"/>
      <c r="C203" s="266"/>
      <c r="D203" s="267">
        <v>338</v>
      </c>
      <c r="E203" s="268" t="s">
        <v>47</v>
      </c>
      <c r="F203" s="268" t="s">
        <v>329</v>
      </c>
      <c r="G203" s="268" t="s">
        <v>10</v>
      </c>
      <c r="H203" s="269" t="s">
        <v>10</v>
      </c>
      <c r="I203" s="270">
        <f>I204</f>
        <v>1923300</v>
      </c>
      <c r="J203" s="271"/>
      <c r="K203" s="271"/>
      <c r="L203" s="271"/>
      <c r="M203" s="272"/>
      <c r="N203" s="272"/>
      <c r="O203" s="273"/>
      <c r="P203" s="274"/>
      <c r="Q203" s="275">
        <f>Q204</f>
        <v>0</v>
      </c>
      <c r="R203" s="276" t="str">
        <f>R204</f>
        <v>1923300</v>
      </c>
    </row>
    <row r="204" spans="1:18" s="4" customFormat="1" ht="36" customHeight="1">
      <c r="A204" s="75" t="s">
        <v>333</v>
      </c>
      <c r="B204" s="162"/>
      <c r="C204" s="162"/>
      <c r="D204" s="267">
        <v>338</v>
      </c>
      <c r="E204" s="268" t="s">
        <v>47</v>
      </c>
      <c r="F204" s="268" t="s">
        <v>329</v>
      </c>
      <c r="G204" s="268" t="s">
        <v>10</v>
      </c>
      <c r="H204" s="269" t="s">
        <v>10</v>
      </c>
      <c r="I204" s="114">
        <f>I205</f>
        <v>1923300</v>
      </c>
      <c r="J204" s="95"/>
      <c r="K204" s="95"/>
      <c r="L204" s="95"/>
      <c r="O204" s="96"/>
      <c r="P204" s="237"/>
      <c r="Q204" s="106">
        <f>Q205</f>
        <v>0</v>
      </c>
      <c r="R204" s="263" t="str">
        <f>R205</f>
        <v>1923300</v>
      </c>
    </row>
    <row r="205" spans="1:18" s="4" customFormat="1" ht="33.75" customHeight="1">
      <c r="A205" s="75" t="s">
        <v>111</v>
      </c>
      <c r="B205" s="162"/>
      <c r="C205" s="162"/>
      <c r="D205" s="267">
        <v>338</v>
      </c>
      <c r="E205" s="268" t="s">
        <v>47</v>
      </c>
      <c r="F205" s="268" t="s">
        <v>329</v>
      </c>
      <c r="G205" s="268" t="s">
        <v>19</v>
      </c>
      <c r="H205" s="269" t="s">
        <v>10</v>
      </c>
      <c r="I205" s="114">
        <v>1923300</v>
      </c>
      <c r="J205" s="95"/>
      <c r="K205" s="95"/>
      <c r="L205" s="95"/>
      <c r="O205" s="96"/>
      <c r="P205" s="237"/>
      <c r="Q205" s="106"/>
      <c r="R205" s="263" t="s">
        <v>345</v>
      </c>
    </row>
    <row r="206" spans="1:18" ht="23.25" customHeight="1">
      <c r="A206" s="131" t="s">
        <v>49</v>
      </c>
      <c r="B206" s="132"/>
      <c r="C206" s="132"/>
      <c r="D206" s="44">
        <v>338</v>
      </c>
      <c r="E206" s="133" t="s">
        <v>50</v>
      </c>
      <c r="F206" s="134" t="s">
        <v>74</v>
      </c>
      <c r="G206" s="134" t="s">
        <v>10</v>
      </c>
      <c r="H206" s="19" t="s">
        <v>10</v>
      </c>
      <c r="I206" s="94">
        <f>I208+I218</f>
        <v>2951965</v>
      </c>
      <c r="J206" s="94">
        <f aca="true" t="shared" si="41" ref="J206:P206">J208+J218</f>
        <v>0</v>
      </c>
      <c r="K206" s="94">
        <f t="shared" si="41"/>
        <v>0</v>
      </c>
      <c r="L206" s="94">
        <f t="shared" si="41"/>
        <v>0</v>
      </c>
      <c r="M206" s="94" t="e">
        <f t="shared" si="41"/>
        <v>#VALUE!</v>
      </c>
      <c r="N206" s="94">
        <f t="shared" si="41"/>
        <v>0</v>
      </c>
      <c r="O206" s="94">
        <f t="shared" si="41"/>
        <v>1601.4</v>
      </c>
      <c r="P206" s="94">
        <f t="shared" si="41"/>
        <v>3412.4</v>
      </c>
      <c r="Q206" s="94">
        <f>Q208+Q218</f>
        <v>376600</v>
      </c>
      <c r="R206" s="94">
        <f>R208+R218</f>
        <v>3328565</v>
      </c>
    </row>
    <row r="207" spans="1:18" ht="0.75" customHeight="1">
      <c r="A207" s="76" t="s">
        <v>57</v>
      </c>
      <c r="B207" s="132"/>
      <c r="C207" s="132"/>
      <c r="D207" s="44">
        <v>338</v>
      </c>
      <c r="E207" s="133" t="s">
        <v>50</v>
      </c>
      <c r="F207" s="134" t="s">
        <v>74</v>
      </c>
      <c r="G207" s="134" t="s">
        <v>10</v>
      </c>
      <c r="H207" s="19" t="s">
        <v>10</v>
      </c>
      <c r="I207" s="94">
        <f>I208+I211</f>
        <v>20000</v>
      </c>
      <c r="J207" s="28"/>
      <c r="K207" s="28"/>
      <c r="L207" s="28"/>
      <c r="M207" s="11"/>
      <c r="N207" s="11"/>
      <c r="O207" s="29"/>
      <c r="P207" s="230"/>
      <c r="Q207" s="255"/>
      <c r="R207" s="255"/>
    </row>
    <row r="208" spans="1:18" ht="42" customHeight="1">
      <c r="A208" s="164" t="s">
        <v>179</v>
      </c>
      <c r="B208" s="165"/>
      <c r="C208" s="165"/>
      <c r="D208" s="32">
        <v>338</v>
      </c>
      <c r="E208" s="166" t="s">
        <v>50</v>
      </c>
      <c r="F208" s="138" t="s">
        <v>87</v>
      </c>
      <c r="G208" s="138" t="s">
        <v>10</v>
      </c>
      <c r="H208" s="19" t="s">
        <v>10</v>
      </c>
      <c r="I208" s="35">
        <f>I209</f>
        <v>20000</v>
      </c>
      <c r="J208" s="28"/>
      <c r="K208" s="28"/>
      <c r="L208" s="28"/>
      <c r="M208" s="285" t="s">
        <v>46</v>
      </c>
      <c r="N208" s="11"/>
      <c r="O208" s="29"/>
      <c r="P208" s="226">
        <f aca="true" t="shared" si="42" ref="P208:R209">P209</f>
        <v>12</v>
      </c>
      <c r="Q208" s="255">
        <f t="shared" si="42"/>
        <v>-20000</v>
      </c>
      <c r="R208" s="35">
        <f t="shared" si="42"/>
        <v>0</v>
      </c>
    </row>
    <row r="209" spans="1:18" s="6" customFormat="1" ht="15">
      <c r="A209" s="72" t="s">
        <v>180</v>
      </c>
      <c r="B209" s="165"/>
      <c r="C209" s="165"/>
      <c r="D209" s="32">
        <v>338</v>
      </c>
      <c r="E209" s="166" t="s">
        <v>50</v>
      </c>
      <c r="F209" s="138" t="s">
        <v>181</v>
      </c>
      <c r="G209" s="138" t="s">
        <v>10</v>
      </c>
      <c r="H209" s="19" t="s">
        <v>10</v>
      </c>
      <c r="I209" s="35">
        <f>I210</f>
        <v>20000</v>
      </c>
      <c r="J209" s="167"/>
      <c r="K209" s="167"/>
      <c r="L209" s="167"/>
      <c r="M209" s="285"/>
      <c r="N209" s="168"/>
      <c r="O209" s="169"/>
      <c r="P209" s="226">
        <f t="shared" si="42"/>
        <v>12</v>
      </c>
      <c r="Q209" s="257">
        <f t="shared" si="42"/>
        <v>-20000</v>
      </c>
      <c r="R209" s="35">
        <f t="shared" si="42"/>
        <v>0</v>
      </c>
    </row>
    <row r="210" spans="1:18" s="6" customFormat="1" ht="30">
      <c r="A210" s="30" t="s">
        <v>111</v>
      </c>
      <c r="B210" s="165"/>
      <c r="C210" s="165"/>
      <c r="D210" s="32">
        <v>338</v>
      </c>
      <c r="E210" s="166" t="s">
        <v>50</v>
      </c>
      <c r="F210" s="138" t="s">
        <v>181</v>
      </c>
      <c r="G210" s="138" t="s">
        <v>19</v>
      </c>
      <c r="H210" s="19" t="s">
        <v>10</v>
      </c>
      <c r="I210" s="35">
        <v>20000</v>
      </c>
      <c r="J210" s="167"/>
      <c r="K210" s="167"/>
      <c r="L210" s="167"/>
      <c r="M210" s="285"/>
      <c r="N210" s="168"/>
      <c r="O210" s="169"/>
      <c r="P210" s="226">
        <v>12</v>
      </c>
      <c r="Q210" s="257">
        <v>-20000</v>
      </c>
      <c r="R210" s="35">
        <f>I210+Q210</f>
        <v>0</v>
      </c>
    </row>
    <row r="211" spans="1:18" ht="45" hidden="1">
      <c r="A211" s="170" t="s">
        <v>100</v>
      </c>
      <c r="B211" s="136"/>
      <c r="C211" s="136"/>
      <c r="D211" s="44">
        <v>338</v>
      </c>
      <c r="E211" s="171" t="s">
        <v>50</v>
      </c>
      <c r="F211" s="172" t="s">
        <v>88</v>
      </c>
      <c r="G211" s="172" t="s">
        <v>10</v>
      </c>
      <c r="H211" s="19" t="s">
        <v>10</v>
      </c>
      <c r="I211" s="71">
        <f>I212+I214+I216</f>
        <v>0</v>
      </c>
      <c r="J211" s="28"/>
      <c r="K211" s="28"/>
      <c r="L211" s="28"/>
      <c r="M211" s="285"/>
      <c r="N211" s="11"/>
      <c r="O211" s="29"/>
      <c r="P211" s="230"/>
      <c r="Q211" s="255" t="s">
        <v>69</v>
      </c>
      <c r="R211" s="255"/>
    </row>
    <row r="212" spans="1:18" s="6" customFormat="1" ht="15" hidden="1">
      <c r="A212" s="72" t="s">
        <v>118</v>
      </c>
      <c r="B212" s="139"/>
      <c r="C212" s="139"/>
      <c r="D212" s="44">
        <v>338</v>
      </c>
      <c r="E212" s="137" t="s">
        <v>50</v>
      </c>
      <c r="F212" s="173"/>
      <c r="G212" s="138" t="s">
        <v>10</v>
      </c>
      <c r="H212" s="19" t="s">
        <v>10</v>
      </c>
      <c r="I212" s="110">
        <f>I213</f>
        <v>0</v>
      </c>
      <c r="J212" s="167"/>
      <c r="K212" s="167"/>
      <c r="L212" s="167"/>
      <c r="M212" s="286"/>
      <c r="N212" s="168"/>
      <c r="O212" s="169"/>
      <c r="P212" s="247"/>
      <c r="Q212" s="257"/>
      <c r="R212" s="257"/>
    </row>
    <row r="213" spans="1:18" s="6" customFormat="1" ht="30" hidden="1">
      <c r="A213" s="48" t="s">
        <v>111</v>
      </c>
      <c r="B213" s="139"/>
      <c r="C213" s="139"/>
      <c r="D213" s="44">
        <v>338</v>
      </c>
      <c r="E213" s="137" t="s">
        <v>50</v>
      </c>
      <c r="F213" s="173"/>
      <c r="G213" s="138" t="s">
        <v>19</v>
      </c>
      <c r="H213" s="19" t="s">
        <v>10</v>
      </c>
      <c r="I213" s="110"/>
      <c r="J213" s="167"/>
      <c r="K213" s="167"/>
      <c r="L213" s="167"/>
      <c r="M213" s="286"/>
      <c r="N213" s="168"/>
      <c r="O213" s="169"/>
      <c r="P213" s="247"/>
      <c r="Q213" s="257"/>
      <c r="R213" s="257"/>
    </row>
    <row r="214" spans="1:18" s="6" customFormat="1" ht="0.75" customHeight="1" hidden="1">
      <c r="A214" s="75" t="s">
        <v>119</v>
      </c>
      <c r="B214" s="139"/>
      <c r="C214" s="139"/>
      <c r="D214" s="44">
        <v>338</v>
      </c>
      <c r="E214" s="137" t="s">
        <v>50</v>
      </c>
      <c r="F214" s="173"/>
      <c r="G214" s="138" t="s">
        <v>10</v>
      </c>
      <c r="H214" s="19" t="s">
        <v>10</v>
      </c>
      <c r="I214" s="110"/>
      <c r="J214" s="167"/>
      <c r="K214" s="167"/>
      <c r="L214" s="167"/>
      <c r="M214" s="286"/>
      <c r="N214" s="168"/>
      <c r="O214" s="169"/>
      <c r="P214" s="247"/>
      <c r="Q214" s="257"/>
      <c r="R214" s="257"/>
    </row>
    <row r="215" spans="1:18" s="6" customFormat="1" ht="30" hidden="1">
      <c r="A215" s="48" t="s">
        <v>111</v>
      </c>
      <c r="B215" s="139"/>
      <c r="C215" s="139"/>
      <c r="D215" s="44">
        <v>338</v>
      </c>
      <c r="E215" s="137" t="s">
        <v>50</v>
      </c>
      <c r="F215" s="173"/>
      <c r="G215" s="138" t="s">
        <v>19</v>
      </c>
      <c r="H215" s="19" t="s">
        <v>10</v>
      </c>
      <c r="I215" s="110"/>
      <c r="J215" s="167"/>
      <c r="K215" s="167"/>
      <c r="L215" s="167"/>
      <c r="M215" s="286"/>
      <c r="N215" s="168"/>
      <c r="O215" s="169"/>
      <c r="P215" s="247"/>
      <c r="Q215" s="257"/>
      <c r="R215" s="257"/>
    </row>
    <row r="216" spans="1:18" s="6" customFormat="1" ht="15" hidden="1">
      <c r="A216" s="75" t="s">
        <v>120</v>
      </c>
      <c r="B216" s="139"/>
      <c r="C216" s="139"/>
      <c r="D216" s="44">
        <v>338</v>
      </c>
      <c r="E216" s="137" t="s">
        <v>50</v>
      </c>
      <c r="F216" s="173"/>
      <c r="G216" s="138" t="s">
        <v>10</v>
      </c>
      <c r="H216" s="19" t="s">
        <v>10</v>
      </c>
      <c r="I216" s="110"/>
      <c r="J216" s="167"/>
      <c r="K216" s="167"/>
      <c r="L216" s="167"/>
      <c r="M216" s="286"/>
      <c r="N216" s="168"/>
      <c r="O216" s="169"/>
      <c r="P216" s="247"/>
      <c r="Q216" s="257"/>
      <c r="R216" s="257"/>
    </row>
    <row r="217" spans="1:18" s="6" customFormat="1" ht="30" hidden="1">
      <c r="A217" s="48" t="s">
        <v>111</v>
      </c>
      <c r="B217" s="139"/>
      <c r="C217" s="139"/>
      <c r="D217" s="44">
        <v>338</v>
      </c>
      <c r="E217" s="137" t="s">
        <v>50</v>
      </c>
      <c r="F217" s="173"/>
      <c r="G217" s="138" t="s">
        <v>19</v>
      </c>
      <c r="H217" s="19" t="s">
        <v>10</v>
      </c>
      <c r="I217" s="110"/>
      <c r="J217" s="167"/>
      <c r="K217" s="167"/>
      <c r="L217" s="167"/>
      <c r="M217" s="286"/>
      <c r="N217" s="168"/>
      <c r="O217" s="169"/>
      <c r="P217" s="247"/>
      <c r="Q217" s="257"/>
      <c r="R217" s="257"/>
    </row>
    <row r="218" spans="1:18" ht="31.5" customHeight="1">
      <c r="A218" s="76" t="s">
        <v>199</v>
      </c>
      <c r="B218" s="174"/>
      <c r="C218" s="174"/>
      <c r="D218" s="44">
        <v>338</v>
      </c>
      <c r="E218" s="175" t="s">
        <v>50</v>
      </c>
      <c r="F218" s="172" t="s">
        <v>141</v>
      </c>
      <c r="G218" s="172" t="s">
        <v>10</v>
      </c>
      <c r="H218" s="19" t="s">
        <v>10</v>
      </c>
      <c r="I218" s="40">
        <f>I219+I225+I227+I232+I234+I236+I238+I240+I242+I244+I246+I248</f>
        <v>2931965</v>
      </c>
      <c r="J218" s="28"/>
      <c r="K218" s="28"/>
      <c r="L218" s="28"/>
      <c r="M218" s="286"/>
      <c r="N218" s="11"/>
      <c r="O218" s="215">
        <v>1601.4</v>
      </c>
      <c r="P218" s="248">
        <f>P219+P225+P227+P229+P232+P234+P236+P238+P240+P242+P244+P246+P248</f>
        <v>3400.4</v>
      </c>
      <c r="Q218" s="262">
        <f>Q219+Q225+Q227+Q232+Q234+Q236+Q238+Q240+Q242+Q244+Q246+Q248</f>
        <v>396600</v>
      </c>
      <c r="R218" s="262">
        <f>I218+Q218</f>
        <v>3328565</v>
      </c>
    </row>
    <row r="219" spans="1:18" ht="30">
      <c r="A219" s="176" t="s">
        <v>182</v>
      </c>
      <c r="B219" s="177"/>
      <c r="C219" s="177"/>
      <c r="D219" s="60">
        <v>338</v>
      </c>
      <c r="E219" s="178" t="s">
        <v>50</v>
      </c>
      <c r="F219" s="172" t="s">
        <v>183</v>
      </c>
      <c r="G219" s="179" t="s">
        <v>10</v>
      </c>
      <c r="H219" s="19" t="s">
        <v>10</v>
      </c>
      <c r="I219" s="63">
        <f>I220</f>
        <v>2000</v>
      </c>
      <c r="J219" s="28"/>
      <c r="K219" s="28"/>
      <c r="L219" s="28"/>
      <c r="M219" s="286"/>
      <c r="N219" s="11"/>
      <c r="O219" s="29"/>
      <c r="P219" s="233">
        <f>P220</f>
        <v>2</v>
      </c>
      <c r="Q219" s="255">
        <v>-2000</v>
      </c>
      <c r="R219" s="63">
        <v>0</v>
      </c>
    </row>
    <row r="220" spans="1:18" ht="29.25" customHeight="1">
      <c r="A220" s="75" t="s">
        <v>111</v>
      </c>
      <c r="B220" s="177"/>
      <c r="C220" s="177"/>
      <c r="D220" s="60">
        <v>338</v>
      </c>
      <c r="E220" s="178" t="s">
        <v>50</v>
      </c>
      <c r="F220" s="172" t="s">
        <v>183</v>
      </c>
      <c r="G220" s="179" t="s">
        <v>19</v>
      </c>
      <c r="H220" s="19" t="s">
        <v>10</v>
      </c>
      <c r="I220" s="63">
        <v>2000</v>
      </c>
      <c r="J220" s="28"/>
      <c r="K220" s="28"/>
      <c r="L220" s="28"/>
      <c r="M220" s="180"/>
      <c r="N220" s="11"/>
      <c r="O220" s="29"/>
      <c r="P220" s="233">
        <v>2</v>
      </c>
      <c r="Q220" s="255">
        <v>-2000</v>
      </c>
      <c r="R220" s="63">
        <v>0</v>
      </c>
    </row>
    <row r="221" spans="1:18" ht="15" hidden="1">
      <c r="A221" s="181" t="s">
        <v>184</v>
      </c>
      <c r="B221" s="177"/>
      <c r="C221" s="177"/>
      <c r="D221" s="60">
        <v>338</v>
      </c>
      <c r="E221" s="178" t="s">
        <v>50</v>
      </c>
      <c r="F221" s="172" t="s">
        <v>185</v>
      </c>
      <c r="G221" s="179" t="s">
        <v>10</v>
      </c>
      <c r="H221" s="19" t="s">
        <v>10</v>
      </c>
      <c r="I221" s="63">
        <f>I222</f>
        <v>0</v>
      </c>
      <c r="J221" s="28"/>
      <c r="K221" s="28"/>
      <c r="L221" s="28"/>
      <c r="M221" s="11"/>
      <c r="N221" s="11"/>
      <c r="O221" s="29"/>
      <c r="P221" s="233">
        <f>P222</f>
        <v>0</v>
      </c>
      <c r="Q221" s="255"/>
      <c r="R221" s="63">
        <f>R222</f>
        <v>0</v>
      </c>
    </row>
    <row r="222" spans="1:18" ht="27.75" customHeight="1" hidden="1">
      <c r="A222" s="75" t="s">
        <v>111</v>
      </c>
      <c r="B222" s="177"/>
      <c r="C222" s="177"/>
      <c r="D222" s="60">
        <v>338</v>
      </c>
      <c r="E222" s="178" t="s">
        <v>50</v>
      </c>
      <c r="F222" s="172" t="s">
        <v>185</v>
      </c>
      <c r="G222" s="179" t="s">
        <v>19</v>
      </c>
      <c r="H222" s="19" t="s">
        <v>10</v>
      </c>
      <c r="I222" s="63"/>
      <c r="J222" s="28"/>
      <c r="K222" s="28"/>
      <c r="L222" s="28"/>
      <c r="M222" s="11"/>
      <c r="N222" s="11"/>
      <c r="O222" s="29"/>
      <c r="P222" s="233"/>
      <c r="Q222" s="255"/>
      <c r="R222" s="63"/>
    </row>
    <row r="223" spans="1:18" ht="15" hidden="1">
      <c r="A223" s="176" t="s">
        <v>186</v>
      </c>
      <c r="B223" s="177"/>
      <c r="C223" s="177"/>
      <c r="D223" s="60">
        <v>338</v>
      </c>
      <c r="E223" s="178" t="s">
        <v>50</v>
      </c>
      <c r="F223" s="172" t="s">
        <v>187</v>
      </c>
      <c r="G223" s="179" t="s">
        <v>10</v>
      </c>
      <c r="H223" s="19" t="s">
        <v>10</v>
      </c>
      <c r="I223" s="63">
        <f>I224</f>
        <v>0</v>
      </c>
      <c r="J223" s="28"/>
      <c r="K223" s="28"/>
      <c r="L223" s="28"/>
      <c r="M223" s="11"/>
      <c r="N223" s="11"/>
      <c r="O223" s="29"/>
      <c r="P223" s="233">
        <f>P224</f>
        <v>0</v>
      </c>
      <c r="Q223" s="255"/>
      <c r="R223" s="63">
        <f>R224</f>
        <v>0</v>
      </c>
    </row>
    <row r="224" spans="1:18" ht="30" hidden="1">
      <c r="A224" s="75" t="s">
        <v>111</v>
      </c>
      <c r="B224" s="177"/>
      <c r="C224" s="177"/>
      <c r="D224" s="60">
        <v>338</v>
      </c>
      <c r="E224" s="178" t="s">
        <v>50</v>
      </c>
      <c r="F224" s="172" t="s">
        <v>187</v>
      </c>
      <c r="G224" s="179" t="s">
        <v>19</v>
      </c>
      <c r="H224" s="19" t="s">
        <v>10</v>
      </c>
      <c r="I224" s="63"/>
      <c r="J224" s="28"/>
      <c r="K224" s="28"/>
      <c r="L224" s="28"/>
      <c r="M224" s="11"/>
      <c r="N224" s="11"/>
      <c r="O224" s="29"/>
      <c r="P224" s="233"/>
      <c r="Q224" s="255"/>
      <c r="R224" s="63"/>
    </row>
    <row r="225" spans="1:18" ht="33" customHeight="1">
      <c r="A225" s="75" t="s">
        <v>188</v>
      </c>
      <c r="B225" s="177"/>
      <c r="C225" s="177"/>
      <c r="D225" s="60">
        <v>338</v>
      </c>
      <c r="E225" s="178" t="s">
        <v>50</v>
      </c>
      <c r="F225" s="172" t="s">
        <v>187</v>
      </c>
      <c r="G225" s="179" t="s">
        <v>10</v>
      </c>
      <c r="H225" s="19" t="s">
        <v>10</v>
      </c>
      <c r="I225" s="63">
        <f>I226</f>
        <v>3000</v>
      </c>
      <c r="J225" s="28"/>
      <c r="K225" s="28"/>
      <c r="L225" s="28"/>
      <c r="M225" s="11"/>
      <c r="N225" s="11"/>
      <c r="O225" s="29"/>
      <c r="P225" s="233">
        <f>P226</f>
        <v>3</v>
      </c>
      <c r="Q225" s="255">
        <v>-3000</v>
      </c>
      <c r="R225" s="63">
        <v>0</v>
      </c>
    </row>
    <row r="226" spans="1:18" ht="30">
      <c r="A226" s="75" t="s">
        <v>111</v>
      </c>
      <c r="B226" s="177"/>
      <c r="C226" s="177"/>
      <c r="D226" s="60">
        <v>338</v>
      </c>
      <c r="E226" s="178" t="s">
        <v>50</v>
      </c>
      <c r="F226" s="172" t="s">
        <v>187</v>
      </c>
      <c r="G226" s="179" t="s">
        <v>19</v>
      </c>
      <c r="H226" s="19" t="s">
        <v>10</v>
      </c>
      <c r="I226" s="63">
        <v>3000</v>
      </c>
      <c r="J226" s="28"/>
      <c r="K226" s="28"/>
      <c r="L226" s="28"/>
      <c r="M226" s="11"/>
      <c r="N226" s="11"/>
      <c r="O226" s="29"/>
      <c r="P226" s="233">
        <v>3</v>
      </c>
      <c r="Q226" s="255">
        <v>-3000</v>
      </c>
      <c r="R226" s="63">
        <v>0</v>
      </c>
    </row>
    <row r="227" spans="1:18" ht="15">
      <c r="A227" s="75" t="s">
        <v>200</v>
      </c>
      <c r="B227" s="177"/>
      <c r="C227" s="177"/>
      <c r="D227" s="60">
        <v>338</v>
      </c>
      <c r="E227" s="178" t="s">
        <v>50</v>
      </c>
      <c r="F227" s="172" t="s">
        <v>189</v>
      </c>
      <c r="G227" s="179" t="s">
        <v>10</v>
      </c>
      <c r="H227" s="19" t="s">
        <v>10</v>
      </c>
      <c r="I227" s="63">
        <f>I228</f>
        <v>42000</v>
      </c>
      <c r="J227" s="63">
        <f aca="true" t="shared" si="43" ref="J227:Q227">J228</f>
        <v>0</v>
      </c>
      <c r="K227" s="63">
        <f t="shared" si="43"/>
        <v>0</v>
      </c>
      <c r="L227" s="63">
        <f t="shared" si="43"/>
        <v>0</v>
      </c>
      <c r="M227" s="63">
        <f t="shared" si="43"/>
        <v>0</v>
      </c>
      <c r="N227" s="63">
        <f t="shared" si="43"/>
        <v>0</v>
      </c>
      <c r="O227" s="63">
        <f t="shared" si="43"/>
        <v>-70</v>
      </c>
      <c r="P227" s="63">
        <f t="shared" si="43"/>
        <v>455</v>
      </c>
      <c r="Q227" s="63">
        <f t="shared" si="43"/>
        <v>-14100</v>
      </c>
      <c r="R227" s="63">
        <f>R228</f>
        <v>27900</v>
      </c>
    </row>
    <row r="228" spans="1:18" ht="30.75" customHeight="1">
      <c r="A228" s="75" t="s">
        <v>111</v>
      </c>
      <c r="B228" s="177"/>
      <c r="C228" s="177"/>
      <c r="D228" s="60">
        <v>338</v>
      </c>
      <c r="E228" s="178" t="s">
        <v>50</v>
      </c>
      <c r="F228" s="172" t="s">
        <v>189</v>
      </c>
      <c r="G228" s="179" t="s">
        <v>19</v>
      </c>
      <c r="H228" s="19" t="s">
        <v>10</v>
      </c>
      <c r="I228" s="63">
        <v>42000</v>
      </c>
      <c r="J228" s="28"/>
      <c r="K228" s="28"/>
      <c r="L228" s="28"/>
      <c r="M228" s="11"/>
      <c r="N228" s="11"/>
      <c r="O228" s="41">
        <v>-70</v>
      </c>
      <c r="P228" s="233">
        <v>455</v>
      </c>
      <c r="Q228" s="262">
        <v>-14100</v>
      </c>
      <c r="R228" s="63">
        <v>27900</v>
      </c>
    </row>
    <row r="229" spans="1:18" ht="30" hidden="1">
      <c r="A229" s="75" t="s">
        <v>275</v>
      </c>
      <c r="B229" s="177"/>
      <c r="C229" s="177"/>
      <c r="D229" s="60">
        <v>338</v>
      </c>
      <c r="E229" s="178" t="s">
        <v>50</v>
      </c>
      <c r="F229" s="172" t="s">
        <v>276</v>
      </c>
      <c r="G229" s="179" t="s">
        <v>10</v>
      </c>
      <c r="H229" s="19" t="s">
        <v>10</v>
      </c>
      <c r="I229" s="63">
        <f>I230</f>
        <v>0</v>
      </c>
      <c r="J229" s="28"/>
      <c r="K229" s="28"/>
      <c r="L229" s="28"/>
      <c r="M229" s="11"/>
      <c r="N229" s="11"/>
      <c r="O229" s="41">
        <f>O230</f>
        <v>0</v>
      </c>
      <c r="P229" s="231">
        <f>P230</f>
        <v>101.4</v>
      </c>
      <c r="Q229" s="255"/>
      <c r="R229" s="63">
        <f>R230</f>
        <v>0</v>
      </c>
    </row>
    <row r="230" spans="1:18" ht="15" hidden="1">
      <c r="A230" s="75" t="s">
        <v>200</v>
      </c>
      <c r="B230" s="177"/>
      <c r="C230" s="177"/>
      <c r="D230" s="60">
        <v>338</v>
      </c>
      <c r="E230" s="178" t="s">
        <v>50</v>
      </c>
      <c r="F230" s="172" t="s">
        <v>276</v>
      </c>
      <c r="G230" s="179" t="s">
        <v>10</v>
      </c>
      <c r="H230" s="19" t="s">
        <v>10</v>
      </c>
      <c r="I230" s="63"/>
      <c r="J230" s="28"/>
      <c r="K230" s="28"/>
      <c r="L230" s="28"/>
      <c r="M230" s="11"/>
      <c r="N230" s="11"/>
      <c r="O230" s="41">
        <f>O231</f>
        <v>0</v>
      </c>
      <c r="P230" s="231">
        <f>P231</f>
        <v>101.4</v>
      </c>
      <c r="Q230" s="255"/>
      <c r="R230" s="63"/>
    </row>
    <row r="231" spans="1:18" ht="30" hidden="1">
      <c r="A231" s="75" t="s">
        <v>111</v>
      </c>
      <c r="B231" s="177"/>
      <c r="C231" s="177"/>
      <c r="D231" s="60">
        <v>338</v>
      </c>
      <c r="E231" s="178" t="s">
        <v>50</v>
      </c>
      <c r="F231" s="172" t="s">
        <v>276</v>
      </c>
      <c r="G231" s="179" t="s">
        <v>19</v>
      </c>
      <c r="H231" s="19" t="s">
        <v>10</v>
      </c>
      <c r="I231" s="63"/>
      <c r="J231" s="28"/>
      <c r="K231" s="28"/>
      <c r="L231" s="28"/>
      <c r="M231" s="11"/>
      <c r="N231" s="11"/>
      <c r="O231" s="41"/>
      <c r="P231" s="233">
        <v>101.4</v>
      </c>
      <c r="Q231" s="255"/>
      <c r="R231" s="63"/>
    </row>
    <row r="232" spans="1:18" ht="30">
      <c r="A232" s="75" t="s">
        <v>201</v>
      </c>
      <c r="B232" s="177"/>
      <c r="C232" s="177"/>
      <c r="D232" s="60">
        <v>338</v>
      </c>
      <c r="E232" s="178" t="s">
        <v>50</v>
      </c>
      <c r="F232" s="172" t="s">
        <v>190</v>
      </c>
      <c r="G232" s="179" t="s">
        <v>10</v>
      </c>
      <c r="H232" s="19" t="s">
        <v>10</v>
      </c>
      <c r="I232" s="63">
        <f>I233</f>
        <v>110000</v>
      </c>
      <c r="J232" s="63">
        <f aca="true" t="shared" si="44" ref="J232:Q232">J233</f>
        <v>0</v>
      </c>
      <c r="K232" s="63">
        <f t="shared" si="44"/>
        <v>0</v>
      </c>
      <c r="L232" s="63">
        <f t="shared" si="44"/>
        <v>0</v>
      </c>
      <c r="M232" s="63">
        <f t="shared" si="44"/>
        <v>0</v>
      </c>
      <c r="N232" s="63">
        <f t="shared" si="44"/>
        <v>0</v>
      </c>
      <c r="O232" s="63">
        <f t="shared" si="44"/>
        <v>28</v>
      </c>
      <c r="P232" s="63">
        <f t="shared" si="44"/>
        <v>128</v>
      </c>
      <c r="Q232" s="63">
        <f t="shared" si="44"/>
        <v>-20900</v>
      </c>
      <c r="R232" s="63">
        <v>89100</v>
      </c>
    </row>
    <row r="233" spans="1:18" ht="30">
      <c r="A233" s="75" t="s">
        <v>111</v>
      </c>
      <c r="B233" s="177"/>
      <c r="C233" s="177"/>
      <c r="D233" s="60">
        <v>338</v>
      </c>
      <c r="E233" s="178" t="s">
        <v>50</v>
      </c>
      <c r="F233" s="172" t="s">
        <v>190</v>
      </c>
      <c r="G233" s="179" t="s">
        <v>19</v>
      </c>
      <c r="H233" s="19" t="s">
        <v>10</v>
      </c>
      <c r="I233" s="63">
        <v>110000</v>
      </c>
      <c r="J233" s="28"/>
      <c r="K233" s="28"/>
      <c r="L233" s="28"/>
      <c r="M233" s="11"/>
      <c r="N233" s="11"/>
      <c r="O233" s="41">
        <v>28</v>
      </c>
      <c r="P233" s="233">
        <v>128</v>
      </c>
      <c r="Q233" s="255">
        <v>-20900</v>
      </c>
      <c r="R233" s="63">
        <v>89100</v>
      </c>
    </row>
    <row r="234" spans="1:18" ht="15">
      <c r="A234" s="75" t="s">
        <v>202</v>
      </c>
      <c r="B234" s="177"/>
      <c r="C234" s="177"/>
      <c r="D234" s="60">
        <v>338</v>
      </c>
      <c r="E234" s="178" t="s">
        <v>50</v>
      </c>
      <c r="F234" s="172" t="s">
        <v>191</v>
      </c>
      <c r="G234" s="179" t="s">
        <v>10</v>
      </c>
      <c r="H234" s="19" t="s">
        <v>10</v>
      </c>
      <c r="I234" s="63">
        <f>I235</f>
        <v>384600</v>
      </c>
      <c r="J234" s="63">
        <f aca="true" t="shared" si="45" ref="J234:Q234">J235</f>
        <v>0</v>
      </c>
      <c r="K234" s="63">
        <f t="shared" si="45"/>
        <v>0</v>
      </c>
      <c r="L234" s="63">
        <f t="shared" si="45"/>
        <v>0</v>
      </c>
      <c r="M234" s="63">
        <f t="shared" si="45"/>
        <v>0</v>
      </c>
      <c r="N234" s="63">
        <f t="shared" si="45"/>
        <v>0</v>
      </c>
      <c r="O234" s="63">
        <f t="shared" si="45"/>
        <v>50</v>
      </c>
      <c r="P234" s="63">
        <f t="shared" si="45"/>
        <v>300</v>
      </c>
      <c r="Q234" s="63">
        <f t="shared" si="45"/>
        <v>1150000</v>
      </c>
      <c r="R234" s="63">
        <f>R235</f>
        <v>1534600</v>
      </c>
    </row>
    <row r="235" spans="1:18" ht="30">
      <c r="A235" s="75" t="s">
        <v>111</v>
      </c>
      <c r="B235" s="177"/>
      <c r="C235" s="177"/>
      <c r="D235" s="60">
        <v>338</v>
      </c>
      <c r="E235" s="178" t="s">
        <v>50</v>
      </c>
      <c r="F235" s="172" t="s">
        <v>191</v>
      </c>
      <c r="G235" s="179" t="s">
        <v>19</v>
      </c>
      <c r="H235" s="19" t="s">
        <v>10</v>
      </c>
      <c r="I235" s="63">
        <v>384600</v>
      </c>
      <c r="J235" s="28"/>
      <c r="K235" s="28"/>
      <c r="L235" s="28"/>
      <c r="M235" s="11"/>
      <c r="N235" s="11"/>
      <c r="O235" s="41">
        <v>50</v>
      </c>
      <c r="P235" s="233">
        <v>300</v>
      </c>
      <c r="Q235" s="255">
        <v>1150000</v>
      </c>
      <c r="R235" s="63">
        <f>I235+Q235</f>
        <v>1534600</v>
      </c>
    </row>
    <row r="236" spans="1:18" ht="15">
      <c r="A236" s="75" t="s">
        <v>203</v>
      </c>
      <c r="B236" s="177"/>
      <c r="C236" s="177"/>
      <c r="D236" s="60">
        <v>338</v>
      </c>
      <c r="E236" s="178" t="s">
        <v>50</v>
      </c>
      <c r="F236" s="172" t="s">
        <v>192</v>
      </c>
      <c r="G236" s="179" t="s">
        <v>10</v>
      </c>
      <c r="H236" s="19" t="s">
        <v>10</v>
      </c>
      <c r="I236" s="63">
        <f>I237</f>
        <v>600000</v>
      </c>
      <c r="J236" s="63">
        <f aca="true" t="shared" si="46" ref="J236:O236">J237</f>
        <v>0</v>
      </c>
      <c r="K236" s="63">
        <f t="shared" si="46"/>
        <v>0</v>
      </c>
      <c r="L236" s="63">
        <f t="shared" si="46"/>
        <v>0</v>
      </c>
      <c r="M236" s="63">
        <f t="shared" si="46"/>
        <v>0</v>
      </c>
      <c r="N236" s="63">
        <f t="shared" si="46"/>
        <v>0</v>
      </c>
      <c r="O236" s="63">
        <f t="shared" si="46"/>
        <v>0</v>
      </c>
      <c r="P236" s="233">
        <f>P237</f>
        <v>132</v>
      </c>
      <c r="Q236" s="255">
        <f>Q237</f>
        <v>-600000</v>
      </c>
      <c r="R236" s="63">
        <f>R237</f>
        <v>0</v>
      </c>
    </row>
    <row r="237" spans="1:18" ht="30">
      <c r="A237" s="75" t="s">
        <v>111</v>
      </c>
      <c r="B237" s="177"/>
      <c r="C237" s="177"/>
      <c r="D237" s="60">
        <v>338</v>
      </c>
      <c r="E237" s="178" t="s">
        <v>50</v>
      </c>
      <c r="F237" s="172" t="s">
        <v>192</v>
      </c>
      <c r="G237" s="179" t="s">
        <v>19</v>
      </c>
      <c r="H237" s="19" t="s">
        <v>10</v>
      </c>
      <c r="I237" s="63">
        <v>600000</v>
      </c>
      <c r="J237" s="28"/>
      <c r="K237" s="28"/>
      <c r="L237" s="28"/>
      <c r="M237" s="11"/>
      <c r="N237" s="11"/>
      <c r="O237" s="182"/>
      <c r="P237" s="233">
        <v>132</v>
      </c>
      <c r="Q237" s="255">
        <v>-600000</v>
      </c>
      <c r="R237" s="63">
        <v>0</v>
      </c>
    </row>
    <row r="238" spans="1:18" ht="15">
      <c r="A238" s="75" t="s">
        <v>204</v>
      </c>
      <c r="B238" s="177"/>
      <c r="C238" s="177"/>
      <c r="D238" s="60">
        <v>338</v>
      </c>
      <c r="E238" s="178" t="s">
        <v>50</v>
      </c>
      <c r="F238" s="172" t="s">
        <v>193</v>
      </c>
      <c r="G238" s="179" t="s">
        <v>10</v>
      </c>
      <c r="H238" s="19" t="s">
        <v>10</v>
      </c>
      <c r="I238" s="63">
        <f>I239</f>
        <v>99100</v>
      </c>
      <c r="J238" s="63">
        <f aca="true" t="shared" si="47" ref="J238:Q238">J239</f>
        <v>0</v>
      </c>
      <c r="K238" s="63">
        <f t="shared" si="47"/>
        <v>0</v>
      </c>
      <c r="L238" s="63">
        <f t="shared" si="47"/>
        <v>0</v>
      </c>
      <c r="M238" s="63">
        <f t="shared" si="47"/>
        <v>0</v>
      </c>
      <c r="N238" s="63">
        <f t="shared" si="47"/>
        <v>0</v>
      </c>
      <c r="O238" s="63">
        <f t="shared" si="47"/>
        <v>1714.9</v>
      </c>
      <c r="P238" s="63">
        <f t="shared" si="47"/>
        <v>1764</v>
      </c>
      <c r="Q238" s="63">
        <f t="shared" si="47"/>
        <v>-49400</v>
      </c>
      <c r="R238" s="63">
        <f>R239</f>
        <v>49700</v>
      </c>
    </row>
    <row r="239" spans="1:18" ht="30">
      <c r="A239" s="75" t="s">
        <v>111</v>
      </c>
      <c r="B239" s="177"/>
      <c r="C239" s="177"/>
      <c r="D239" s="60">
        <v>338</v>
      </c>
      <c r="E239" s="178" t="s">
        <v>50</v>
      </c>
      <c r="F239" s="172" t="s">
        <v>193</v>
      </c>
      <c r="G239" s="179" t="s">
        <v>19</v>
      </c>
      <c r="H239" s="19" t="s">
        <v>10</v>
      </c>
      <c r="I239" s="63">
        <v>99100</v>
      </c>
      <c r="J239" s="28"/>
      <c r="K239" s="28"/>
      <c r="L239" s="28"/>
      <c r="M239" s="11"/>
      <c r="N239" s="11"/>
      <c r="O239" s="29">
        <v>1714.9</v>
      </c>
      <c r="P239" s="233">
        <v>1764</v>
      </c>
      <c r="Q239" s="255">
        <v>-49400</v>
      </c>
      <c r="R239" s="63">
        <v>49700</v>
      </c>
    </row>
    <row r="240" spans="1:18" ht="15">
      <c r="A240" s="75" t="s">
        <v>205</v>
      </c>
      <c r="B240" s="177"/>
      <c r="C240" s="177"/>
      <c r="D240" s="60">
        <v>338</v>
      </c>
      <c r="E240" s="178" t="s">
        <v>50</v>
      </c>
      <c r="F240" s="172" t="s">
        <v>194</v>
      </c>
      <c r="G240" s="179" t="s">
        <v>10</v>
      </c>
      <c r="H240" s="19" t="s">
        <v>10</v>
      </c>
      <c r="I240" s="63">
        <f>I241</f>
        <v>1000</v>
      </c>
      <c r="J240" s="28"/>
      <c r="K240" s="28"/>
      <c r="L240" s="28"/>
      <c r="M240" s="11"/>
      <c r="N240" s="11"/>
      <c r="O240" s="29"/>
      <c r="P240" s="233">
        <f>P241</f>
        <v>1</v>
      </c>
      <c r="Q240" s="255">
        <f>Q241</f>
        <v>-1000</v>
      </c>
      <c r="R240" s="255">
        <f>R241</f>
        <v>0</v>
      </c>
    </row>
    <row r="241" spans="1:18" ht="30">
      <c r="A241" s="75" t="s">
        <v>111</v>
      </c>
      <c r="B241" s="177"/>
      <c r="C241" s="177"/>
      <c r="D241" s="60">
        <v>338</v>
      </c>
      <c r="E241" s="178" t="s">
        <v>50</v>
      </c>
      <c r="F241" s="172" t="s">
        <v>194</v>
      </c>
      <c r="G241" s="179" t="s">
        <v>19</v>
      </c>
      <c r="H241" s="19" t="s">
        <v>10</v>
      </c>
      <c r="I241" s="63">
        <v>1000</v>
      </c>
      <c r="J241" s="28"/>
      <c r="K241" s="28"/>
      <c r="L241" s="28"/>
      <c r="M241" s="11"/>
      <c r="N241" s="11"/>
      <c r="O241" s="29"/>
      <c r="P241" s="231">
        <v>1</v>
      </c>
      <c r="Q241" s="262">
        <v>-1000</v>
      </c>
      <c r="R241" s="262">
        <v>0</v>
      </c>
    </row>
    <row r="242" spans="1:18" ht="30">
      <c r="A242" s="75" t="s">
        <v>206</v>
      </c>
      <c r="B242" s="177"/>
      <c r="C242" s="177"/>
      <c r="D242" s="60">
        <v>338</v>
      </c>
      <c r="E242" s="178" t="s">
        <v>50</v>
      </c>
      <c r="F242" s="172" t="s">
        <v>195</v>
      </c>
      <c r="G242" s="179" t="s">
        <v>10</v>
      </c>
      <c r="H242" s="19" t="s">
        <v>10</v>
      </c>
      <c r="I242" s="63">
        <f>I243</f>
        <v>1280609</v>
      </c>
      <c r="J242" s="63">
        <f aca="true" t="shared" si="48" ref="J242:Q242">J243</f>
        <v>0</v>
      </c>
      <c r="K242" s="63">
        <f t="shared" si="48"/>
        <v>0</v>
      </c>
      <c r="L242" s="63">
        <f t="shared" si="48"/>
        <v>0</v>
      </c>
      <c r="M242" s="63">
        <f t="shared" si="48"/>
        <v>0</v>
      </c>
      <c r="N242" s="63">
        <f t="shared" si="48"/>
        <v>0</v>
      </c>
      <c r="O242" s="63">
        <f t="shared" si="48"/>
        <v>0</v>
      </c>
      <c r="P242" s="63">
        <f t="shared" si="48"/>
        <v>250</v>
      </c>
      <c r="Q242" s="63">
        <f t="shared" si="48"/>
        <v>-50000</v>
      </c>
      <c r="R242" s="63">
        <f>R243</f>
        <v>1230609</v>
      </c>
    </row>
    <row r="243" spans="1:18" ht="30">
      <c r="A243" s="75" t="s">
        <v>111</v>
      </c>
      <c r="B243" s="177"/>
      <c r="C243" s="177"/>
      <c r="D243" s="60">
        <v>338</v>
      </c>
      <c r="E243" s="178" t="s">
        <v>50</v>
      </c>
      <c r="F243" s="172" t="s">
        <v>195</v>
      </c>
      <c r="G243" s="179" t="s">
        <v>19</v>
      </c>
      <c r="H243" s="19" t="s">
        <v>10</v>
      </c>
      <c r="I243" s="63">
        <v>1280609</v>
      </c>
      <c r="J243" s="28"/>
      <c r="K243" s="28"/>
      <c r="L243" s="28"/>
      <c r="M243" s="11"/>
      <c r="N243" s="11"/>
      <c r="O243" s="41"/>
      <c r="P243" s="231">
        <v>250</v>
      </c>
      <c r="Q243" s="255">
        <v>-50000</v>
      </c>
      <c r="R243" s="63">
        <f>I243+Q243</f>
        <v>1230609</v>
      </c>
    </row>
    <row r="244" spans="1:18" ht="15">
      <c r="A244" s="75" t="s">
        <v>207</v>
      </c>
      <c r="B244" s="177"/>
      <c r="C244" s="177"/>
      <c r="D244" s="60">
        <v>338</v>
      </c>
      <c r="E244" s="178" t="s">
        <v>50</v>
      </c>
      <c r="F244" s="172" t="s">
        <v>196</v>
      </c>
      <c r="G244" s="179" t="s">
        <v>10</v>
      </c>
      <c r="H244" s="19" t="s">
        <v>10</v>
      </c>
      <c r="I244" s="63">
        <f>I245</f>
        <v>4000</v>
      </c>
      <c r="J244" s="28"/>
      <c r="K244" s="28"/>
      <c r="L244" s="28"/>
      <c r="M244" s="11"/>
      <c r="N244" s="11"/>
      <c r="O244" s="29"/>
      <c r="P244" s="233">
        <f>P245</f>
        <v>4</v>
      </c>
      <c r="Q244" s="255">
        <v>-4000</v>
      </c>
      <c r="R244" s="63">
        <f>R245</f>
        <v>0</v>
      </c>
    </row>
    <row r="245" spans="1:18" ht="30">
      <c r="A245" s="75" t="s">
        <v>111</v>
      </c>
      <c r="B245" s="177"/>
      <c r="C245" s="177"/>
      <c r="D245" s="60">
        <v>338</v>
      </c>
      <c r="E245" s="178" t="s">
        <v>50</v>
      </c>
      <c r="F245" s="172" t="s">
        <v>196</v>
      </c>
      <c r="G245" s="179" t="s">
        <v>19</v>
      </c>
      <c r="H245" s="19" t="s">
        <v>10</v>
      </c>
      <c r="I245" s="63">
        <v>4000</v>
      </c>
      <c r="J245" s="28"/>
      <c r="K245" s="28"/>
      <c r="L245" s="28"/>
      <c r="M245" s="11"/>
      <c r="N245" s="11"/>
      <c r="O245" s="29"/>
      <c r="P245" s="233">
        <v>4</v>
      </c>
      <c r="Q245" s="255">
        <v>-4000</v>
      </c>
      <c r="R245" s="63">
        <v>0</v>
      </c>
    </row>
    <row r="246" spans="1:18" ht="30">
      <c r="A246" s="75" t="s">
        <v>208</v>
      </c>
      <c r="B246" s="177"/>
      <c r="C246" s="177"/>
      <c r="D246" s="60">
        <v>338</v>
      </c>
      <c r="E246" s="178" t="s">
        <v>50</v>
      </c>
      <c r="F246" s="172" t="s">
        <v>197</v>
      </c>
      <c r="G246" s="179" t="s">
        <v>10</v>
      </c>
      <c r="H246" s="19" t="s">
        <v>10</v>
      </c>
      <c r="I246" s="63">
        <f>I247</f>
        <v>10000</v>
      </c>
      <c r="J246" s="63">
        <f aca="true" t="shared" si="49" ref="J246:R246">J247</f>
        <v>0</v>
      </c>
      <c r="K246" s="63">
        <f t="shared" si="49"/>
        <v>0</v>
      </c>
      <c r="L246" s="63">
        <f t="shared" si="49"/>
        <v>0</v>
      </c>
      <c r="M246" s="63">
        <f t="shared" si="49"/>
        <v>0</v>
      </c>
      <c r="N246" s="63">
        <f t="shared" si="49"/>
        <v>0</v>
      </c>
      <c r="O246" s="63">
        <f t="shared" si="49"/>
        <v>0</v>
      </c>
      <c r="P246" s="63">
        <f t="shared" si="49"/>
        <v>10</v>
      </c>
      <c r="Q246" s="63">
        <f t="shared" si="49"/>
        <v>-9000</v>
      </c>
      <c r="R246" s="63">
        <f t="shared" si="49"/>
        <v>1000</v>
      </c>
    </row>
    <row r="247" spans="1:18" ht="30">
      <c r="A247" s="75" t="s">
        <v>111</v>
      </c>
      <c r="B247" s="177"/>
      <c r="C247" s="177"/>
      <c r="D247" s="60">
        <v>338</v>
      </c>
      <c r="E247" s="178" t="s">
        <v>50</v>
      </c>
      <c r="F247" s="172" t="s">
        <v>197</v>
      </c>
      <c r="G247" s="179" t="s">
        <v>19</v>
      </c>
      <c r="H247" s="19" t="s">
        <v>10</v>
      </c>
      <c r="I247" s="63">
        <v>10000</v>
      </c>
      <c r="J247" s="28"/>
      <c r="K247" s="28"/>
      <c r="L247" s="28"/>
      <c r="M247" s="11"/>
      <c r="N247" s="11"/>
      <c r="O247" s="29"/>
      <c r="P247" s="233">
        <v>10</v>
      </c>
      <c r="Q247" s="262">
        <v>-9000</v>
      </c>
      <c r="R247" s="262">
        <v>1000</v>
      </c>
    </row>
    <row r="248" spans="1:18" ht="17.25" customHeight="1">
      <c r="A248" s="75" t="s">
        <v>209</v>
      </c>
      <c r="B248" s="177"/>
      <c r="C248" s="177"/>
      <c r="D248" s="60">
        <v>338</v>
      </c>
      <c r="E248" s="178" t="s">
        <v>50</v>
      </c>
      <c r="F248" s="172" t="s">
        <v>198</v>
      </c>
      <c r="G248" s="179" t="s">
        <v>10</v>
      </c>
      <c r="H248" s="19" t="s">
        <v>10</v>
      </c>
      <c r="I248" s="63">
        <f>I249</f>
        <v>395656</v>
      </c>
      <c r="J248" s="28"/>
      <c r="K248" s="28"/>
      <c r="L248" s="28"/>
      <c r="M248" s="11"/>
      <c r="N248" s="11"/>
      <c r="O248" s="29">
        <f>O249</f>
        <v>-41.5</v>
      </c>
      <c r="P248" s="233">
        <f>P249</f>
        <v>250</v>
      </c>
      <c r="Q248" s="262">
        <v>0</v>
      </c>
      <c r="R248" s="262">
        <f>R249</f>
        <v>395656</v>
      </c>
    </row>
    <row r="249" spans="1:18" ht="28.5" customHeight="1">
      <c r="A249" s="75" t="s">
        <v>111</v>
      </c>
      <c r="B249" s="177"/>
      <c r="C249" s="177"/>
      <c r="D249" s="60">
        <v>338</v>
      </c>
      <c r="E249" s="178" t="s">
        <v>50</v>
      </c>
      <c r="F249" s="172" t="s">
        <v>198</v>
      </c>
      <c r="G249" s="179" t="s">
        <v>19</v>
      </c>
      <c r="H249" s="19" t="s">
        <v>10</v>
      </c>
      <c r="I249" s="63">
        <v>395656</v>
      </c>
      <c r="J249" s="28"/>
      <c r="K249" s="28"/>
      <c r="L249" s="28"/>
      <c r="M249" s="11"/>
      <c r="N249" s="11"/>
      <c r="O249" s="29">
        <v>-41.5</v>
      </c>
      <c r="P249" s="233">
        <v>250</v>
      </c>
      <c r="Q249" s="262">
        <v>0</v>
      </c>
      <c r="R249" s="262">
        <v>395656</v>
      </c>
    </row>
    <row r="250" spans="1:18" ht="30" hidden="1">
      <c r="A250" s="75" t="s">
        <v>307</v>
      </c>
      <c r="B250" s="177"/>
      <c r="C250" s="177"/>
      <c r="D250" s="60">
        <v>338</v>
      </c>
      <c r="E250" s="178" t="s">
        <v>50</v>
      </c>
      <c r="F250" s="172" t="s">
        <v>308</v>
      </c>
      <c r="G250" s="179" t="s">
        <v>10</v>
      </c>
      <c r="H250" s="19" t="s">
        <v>10</v>
      </c>
      <c r="I250" s="63"/>
      <c r="J250" s="28"/>
      <c r="K250" s="28"/>
      <c r="L250" s="28"/>
      <c r="M250" s="11"/>
      <c r="N250" s="11"/>
      <c r="O250" s="29"/>
      <c r="P250" s="233"/>
      <c r="Q250" s="255"/>
      <c r="R250" s="255"/>
    </row>
    <row r="251" spans="1:18" ht="30" hidden="1">
      <c r="A251" s="75" t="s">
        <v>111</v>
      </c>
      <c r="B251" s="177"/>
      <c r="C251" s="177"/>
      <c r="D251" s="60">
        <v>338</v>
      </c>
      <c r="E251" s="178" t="s">
        <v>50</v>
      </c>
      <c r="F251" s="172" t="s">
        <v>308</v>
      </c>
      <c r="G251" s="179" t="s">
        <v>10</v>
      </c>
      <c r="H251" s="19" t="s">
        <v>19</v>
      </c>
      <c r="I251" s="63"/>
      <c r="J251" s="28"/>
      <c r="K251" s="28"/>
      <c r="L251" s="28"/>
      <c r="M251" s="11"/>
      <c r="N251" s="11"/>
      <c r="O251" s="29"/>
      <c r="P251" s="233"/>
      <c r="Q251" s="255"/>
      <c r="R251" s="255"/>
    </row>
    <row r="252" spans="1:18" ht="15">
      <c r="A252" s="82" t="s">
        <v>63</v>
      </c>
      <c r="B252" s="174"/>
      <c r="C252" s="174"/>
      <c r="D252" s="44">
        <v>338</v>
      </c>
      <c r="E252" s="133" t="s">
        <v>35</v>
      </c>
      <c r="F252" s="134" t="s">
        <v>74</v>
      </c>
      <c r="G252" s="134" t="s">
        <v>10</v>
      </c>
      <c r="H252" s="19" t="s">
        <v>10</v>
      </c>
      <c r="I252" s="94">
        <f>I253</f>
        <v>27000</v>
      </c>
      <c r="J252" s="94">
        <f aca="true" t="shared" si="50" ref="J252:R252">J253</f>
        <v>0</v>
      </c>
      <c r="K252" s="94">
        <f t="shared" si="50"/>
        <v>0</v>
      </c>
      <c r="L252" s="94">
        <f t="shared" si="50"/>
        <v>0</v>
      </c>
      <c r="M252" s="94">
        <f t="shared" si="50"/>
        <v>0</v>
      </c>
      <c r="N252" s="94">
        <f t="shared" si="50"/>
        <v>0</v>
      </c>
      <c r="O252" s="94">
        <f t="shared" si="50"/>
        <v>9.1</v>
      </c>
      <c r="P252" s="94">
        <f t="shared" si="50"/>
        <v>29.1</v>
      </c>
      <c r="Q252" s="94">
        <f t="shared" si="50"/>
        <v>0</v>
      </c>
      <c r="R252" s="94">
        <f t="shared" si="50"/>
        <v>27000</v>
      </c>
    </row>
    <row r="253" spans="1:18" ht="18" customHeight="1">
      <c r="A253" s="48" t="s">
        <v>36</v>
      </c>
      <c r="B253" s="183"/>
      <c r="C253" s="183"/>
      <c r="D253" s="44">
        <v>338</v>
      </c>
      <c r="E253" s="184" t="s">
        <v>37</v>
      </c>
      <c r="F253" s="179" t="s">
        <v>110</v>
      </c>
      <c r="G253" s="179" t="s">
        <v>10</v>
      </c>
      <c r="H253" s="19" t="s">
        <v>10</v>
      </c>
      <c r="I253" s="52">
        <f>I254</f>
        <v>27000</v>
      </c>
      <c r="J253" s="52">
        <f aca="true" t="shared" si="51" ref="J253:R253">J254</f>
        <v>0</v>
      </c>
      <c r="K253" s="52">
        <f t="shared" si="51"/>
        <v>0</v>
      </c>
      <c r="L253" s="52">
        <f t="shared" si="51"/>
        <v>0</v>
      </c>
      <c r="M253" s="52">
        <f t="shared" si="51"/>
        <v>0</v>
      </c>
      <c r="N253" s="52">
        <f t="shared" si="51"/>
        <v>0</v>
      </c>
      <c r="O253" s="52">
        <f t="shared" si="51"/>
        <v>9.1</v>
      </c>
      <c r="P253" s="52">
        <f t="shared" si="51"/>
        <v>29.1</v>
      </c>
      <c r="Q253" s="52">
        <f t="shared" si="51"/>
        <v>0</v>
      </c>
      <c r="R253" s="52">
        <f t="shared" si="51"/>
        <v>27000</v>
      </c>
    </row>
    <row r="254" spans="1:18" ht="30">
      <c r="A254" s="30" t="s">
        <v>135</v>
      </c>
      <c r="B254" s="183"/>
      <c r="C254" s="183"/>
      <c r="D254" s="44">
        <v>338</v>
      </c>
      <c r="E254" s="184" t="s">
        <v>37</v>
      </c>
      <c r="F254" s="179" t="s">
        <v>110</v>
      </c>
      <c r="G254" s="179" t="s">
        <v>10</v>
      </c>
      <c r="H254" s="19" t="s">
        <v>10</v>
      </c>
      <c r="I254" s="52">
        <f>I255+I257+I259</f>
        <v>27000</v>
      </c>
      <c r="J254" s="52">
        <f aca="true" t="shared" si="52" ref="J254:R254">J255+J257+J259</f>
        <v>0</v>
      </c>
      <c r="K254" s="52">
        <f t="shared" si="52"/>
        <v>0</v>
      </c>
      <c r="L254" s="52">
        <f t="shared" si="52"/>
        <v>0</v>
      </c>
      <c r="M254" s="52">
        <f t="shared" si="52"/>
        <v>0</v>
      </c>
      <c r="N254" s="52">
        <f t="shared" si="52"/>
        <v>0</v>
      </c>
      <c r="O254" s="52">
        <f t="shared" si="52"/>
        <v>9.1</v>
      </c>
      <c r="P254" s="52">
        <f t="shared" si="52"/>
        <v>29.1</v>
      </c>
      <c r="Q254" s="52">
        <f t="shared" si="52"/>
        <v>0</v>
      </c>
      <c r="R254" s="52">
        <f t="shared" si="52"/>
        <v>27000</v>
      </c>
    </row>
    <row r="255" spans="1:18" ht="27.75" customHeight="1">
      <c r="A255" s="75" t="s">
        <v>215</v>
      </c>
      <c r="B255" s="183"/>
      <c r="C255" s="183"/>
      <c r="D255" s="44">
        <v>338</v>
      </c>
      <c r="E255" s="184" t="s">
        <v>37</v>
      </c>
      <c r="F255" s="179" t="s">
        <v>216</v>
      </c>
      <c r="G255" s="179" t="s">
        <v>10</v>
      </c>
      <c r="H255" s="19" t="s">
        <v>10</v>
      </c>
      <c r="I255" s="52">
        <f>I256</f>
        <v>20000</v>
      </c>
      <c r="J255" s="52">
        <f aca="true" t="shared" si="53" ref="J255:Q255">J256</f>
        <v>0</v>
      </c>
      <c r="K255" s="52">
        <f t="shared" si="53"/>
        <v>0</v>
      </c>
      <c r="L255" s="52">
        <f t="shared" si="53"/>
        <v>0</v>
      </c>
      <c r="M255" s="52">
        <f t="shared" si="53"/>
        <v>0</v>
      </c>
      <c r="N255" s="52">
        <f t="shared" si="53"/>
        <v>0</v>
      </c>
      <c r="O255" s="52">
        <f t="shared" si="53"/>
        <v>5.1</v>
      </c>
      <c r="P255" s="52">
        <f t="shared" si="53"/>
        <v>25.1</v>
      </c>
      <c r="Q255" s="52">
        <f t="shared" si="53"/>
        <v>0</v>
      </c>
      <c r="R255" s="52">
        <f>R256</f>
        <v>20000</v>
      </c>
    </row>
    <row r="256" spans="1:18" ht="30">
      <c r="A256" s="75" t="s">
        <v>111</v>
      </c>
      <c r="B256" s="183"/>
      <c r="C256" s="183"/>
      <c r="D256" s="44">
        <v>338</v>
      </c>
      <c r="E256" s="184" t="s">
        <v>37</v>
      </c>
      <c r="F256" s="179" t="s">
        <v>216</v>
      </c>
      <c r="G256" s="179" t="s">
        <v>19</v>
      </c>
      <c r="H256" s="19" t="s">
        <v>10</v>
      </c>
      <c r="I256" s="52">
        <v>20000</v>
      </c>
      <c r="J256" s="28"/>
      <c r="K256" s="28"/>
      <c r="L256" s="28"/>
      <c r="M256" s="11"/>
      <c r="N256" s="11"/>
      <c r="O256" s="29">
        <v>5.1</v>
      </c>
      <c r="P256" s="229">
        <v>25.1</v>
      </c>
      <c r="Q256" s="255"/>
      <c r="R256" s="52">
        <v>20000</v>
      </c>
    </row>
    <row r="257" spans="1:18" ht="27.75" customHeight="1">
      <c r="A257" s="75" t="s">
        <v>277</v>
      </c>
      <c r="B257" s="183"/>
      <c r="C257" s="183"/>
      <c r="D257" s="44">
        <v>338</v>
      </c>
      <c r="E257" s="184" t="s">
        <v>37</v>
      </c>
      <c r="F257" s="179" t="s">
        <v>278</v>
      </c>
      <c r="G257" s="179" t="s">
        <v>10</v>
      </c>
      <c r="H257" s="19" t="s">
        <v>10</v>
      </c>
      <c r="I257" s="52">
        <f>I258</f>
        <v>6790</v>
      </c>
      <c r="J257" s="28"/>
      <c r="K257" s="28"/>
      <c r="L257" s="28"/>
      <c r="M257" s="11"/>
      <c r="N257" s="11"/>
      <c r="O257" s="41">
        <v>4</v>
      </c>
      <c r="P257" s="229">
        <v>4</v>
      </c>
      <c r="Q257" s="255">
        <f>Q258</f>
        <v>0</v>
      </c>
      <c r="R257" s="255">
        <f>R258</f>
        <v>6790</v>
      </c>
    </row>
    <row r="258" spans="1:18" ht="36" customHeight="1">
      <c r="A258" s="75" t="s">
        <v>111</v>
      </c>
      <c r="B258" s="183"/>
      <c r="C258" s="183"/>
      <c r="D258" s="44">
        <v>338</v>
      </c>
      <c r="E258" s="184" t="s">
        <v>37</v>
      </c>
      <c r="F258" s="179" t="s">
        <v>278</v>
      </c>
      <c r="G258" s="179" t="s">
        <v>19</v>
      </c>
      <c r="H258" s="19" t="s">
        <v>10</v>
      </c>
      <c r="I258" s="52">
        <v>6790</v>
      </c>
      <c r="J258" s="28"/>
      <c r="K258" s="28"/>
      <c r="L258" s="28"/>
      <c r="M258" s="11"/>
      <c r="N258" s="11"/>
      <c r="O258" s="41">
        <v>4</v>
      </c>
      <c r="P258" s="229">
        <v>4</v>
      </c>
      <c r="Q258" s="255"/>
      <c r="R258" s="255">
        <v>6790</v>
      </c>
    </row>
    <row r="259" spans="1:18" ht="33" customHeight="1">
      <c r="A259" s="75" t="s">
        <v>277</v>
      </c>
      <c r="B259" s="183"/>
      <c r="C259" s="183"/>
      <c r="D259" s="44">
        <v>338</v>
      </c>
      <c r="E259" s="184" t="s">
        <v>37</v>
      </c>
      <c r="F259" s="179" t="s">
        <v>326</v>
      </c>
      <c r="G259" s="179" t="s">
        <v>10</v>
      </c>
      <c r="H259" s="19" t="s">
        <v>10</v>
      </c>
      <c r="I259" s="52">
        <f>I260</f>
        <v>210</v>
      </c>
      <c r="J259" s="28"/>
      <c r="K259" s="28"/>
      <c r="L259" s="28"/>
      <c r="M259" s="11"/>
      <c r="N259" s="11"/>
      <c r="O259" s="41"/>
      <c r="P259" s="229"/>
      <c r="Q259" s="255">
        <f>Q260</f>
        <v>0</v>
      </c>
      <c r="R259" s="255">
        <f>R260</f>
        <v>210</v>
      </c>
    </row>
    <row r="260" spans="1:18" ht="30.75" customHeight="1">
      <c r="A260" s="75" t="s">
        <v>111</v>
      </c>
      <c r="B260" s="183"/>
      <c r="C260" s="183"/>
      <c r="D260" s="44">
        <v>338</v>
      </c>
      <c r="E260" s="184" t="s">
        <v>37</v>
      </c>
      <c r="F260" s="179" t="s">
        <v>326</v>
      </c>
      <c r="G260" s="179" t="s">
        <v>19</v>
      </c>
      <c r="H260" s="19" t="s">
        <v>10</v>
      </c>
      <c r="I260" s="52">
        <v>210</v>
      </c>
      <c r="J260" s="28"/>
      <c r="K260" s="28"/>
      <c r="L260" s="28"/>
      <c r="M260" s="11"/>
      <c r="N260" s="11"/>
      <c r="O260" s="41"/>
      <c r="P260" s="229"/>
      <c r="Q260" s="255"/>
      <c r="R260" s="255">
        <v>210</v>
      </c>
    </row>
    <row r="261" spans="1:18" ht="15">
      <c r="A261" s="82" t="s">
        <v>38</v>
      </c>
      <c r="B261" s="132"/>
      <c r="C261" s="132"/>
      <c r="D261" s="44">
        <v>338</v>
      </c>
      <c r="E261" s="133" t="s">
        <v>39</v>
      </c>
      <c r="F261" s="134" t="s">
        <v>74</v>
      </c>
      <c r="G261" s="134" t="s">
        <v>10</v>
      </c>
      <c r="H261" s="19" t="s">
        <v>10</v>
      </c>
      <c r="I261" s="223">
        <f>I262+I286</f>
        <v>17029413</v>
      </c>
      <c r="J261" s="223">
        <f aca="true" t="shared" si="54" ref="J261:R261">J262+J286</f>
        <v>3316.3</v>
      </c>
      <c r="K261" s="223">
        <f t="shared" si="54"/>
        <v>3316.3</v>
      </c>
      <c r="L261" s="223">
        <f t="shared" si="54"/>
        <v>3316.3</v>
      </c>
      <c r="M261" s="223">
        <f t="shared" si="54"/>
        <v>3316.3</v>
      </c>
      <c r="N261" s="223">
        <f t="shared" si="54"/>
        <v>3316.3</v>
      </c>
      <c r="O261" s="223">
        <f t="shared" si="54"/>
        <v>483.4</v>
      </c>
      <c r="P261" s="223">
        <f t="shared" si="54"/>
        <v>10015.2</v>
      </c>
      <c r="Q261" s="223">
        <f t="shared" si="54"/>
        <v>-111400</v>
      </c>
      <c r="R261" s="223">
        <f t="shared" si="54"/>
        <v>16918013</v>
      </c>
    </row>
    <row r="262" spans="1:18" ht="15">
      <c r="A262" s="30" t="s">
        <v>40</v>
      </c>
      <c r="B262" s="165"/>
      <c r="C262" s="165"/>
      <c r="D262" s="32">
        <v>338</v>
      </c>
      <c r="E262" s="166" t="s">
        <v>41</v>
      </c>
      <c r="F262" s="138" t="s">
        <v>74</v>
      </c>
      <c r="G262" s="138" t="s">
        <v>10</v>
      </c>
      <c r="H262" s="185" t="s">
        <v>10</v>
      </c>
      <c r="I262" s="222">
        <f>I263+I266</f>
        <v>9322009</v>
      </c>
      <c r="J262" s="222">
        <f aca="true" t="shared" si="55" ref="J262:R262">J263+J266</f>
        <v>0</v>
      </c>
      <c r="K262" s="222">
        <f t="shared" si="55"/>
        <v>0</v>
      </c>
      <c r="L262" s="222">
        <f t="shared" si="55"/>
        <v>0</v>
      </c>
      <c r="M262" s="222">
        <f t="shared" si="55"/>
        <v>0</v>
      </c>
      <c r="N262" s="222">
        <f t="shared" si="55"/>
        <v>0</v>
      </c>
      <c r="O262" s="222">
        <f t="shared" si="55"/>
        <v>0</v>
      </c>
      <c r="P262" s="222">
        <f t="shared" si="55"/>
        <v>4279</v>
      </c>
      <c r="Q262" s="222">
        <f t="shared" si="55"/>
        <v>238000</v>
      </c>
      <c r="R262" s="222">
        <f t="shared" si="55"/>
        <v>9560009</v>
      </c>
    </row>
    <row r="263" spans="1:18" ht="30" hidden="1">
      <c r="A263" s="30" t="s">
        <v>254</v>
      </c>
      <c r="B263" s="165"/>
      <c r="C263" s="165"/>
      <c r="D263" s="32">
        <v>338</v>
      </c>
      <c r="E263" s="166" t="s">
        <v>41</v>
      </c>
      <c r="F263" s="138" t="s">
        <v>88</v>
      </c>
      <c r="G263" s="138" t="s">
        <v>10</v>
      </c>
      <c r="H263" s="185" t="s">
        <v>10</v>
      </c>
      <c r="I263" s="35">
        <f>I264</f>
        <v>0</v>
      </c>
      <c r="J263" s="28"/>
      <c r="K263" s="28"/>
      <c r="L263" s="28"/>
      <c r="M263" s="11"/>
      <c r="N263" s="11"/>
      <c r="O263" s="29"/>
      <c r="P263" s="226">
        <f>P264</f>
        <v>0</v>
      </c>
      <c r="Q263" s="255"/>
      <c r="R263" s="255"/>
    </row>
    <row r="264" spans="1:18" ht="30" hidden="1">
      <c r="A264" s="30" t="s">
        <v>255</v>
      </c>
      <c r="B264" s="165"/>
      <c r="C264" s="165"/>
      <c r="D264" s="32">
        <v>338</v>
      </c>
      <c r="E264" s="166" t="s">
        <v>41</v>
      </c>
      <c r="F264" s="138" t="s">
        <v>256</v>
      </c>
      <c r="G264" s="138" t="s">
        <v>10</v>
      </c>
      <c r="H264" s="185" t="s">
        <v>10</v>
      </c>
      <c r="I264" s="35">
        <f>I265</f>
        <v>0</v>
      </c>
      <c r="J264" s="28"/>
      <c r="K264" s="28"/>
      <c r="L264" s="28"/>
      <c r="M264" s="11"/>
      <c r="N264" s="11"/>
      <c r="O264" s="29"/>
      <c r="P264" s="226">
        <f>P265</f>
        <v>0</v>
      </c>
      <c r="Q264" s="255"/>
      <c r="R264" s="255"/>
    </row>
    <row r="265" spans="1:18" ht="30" hidden="1">
      <c r="A265" s="75" t="s">
        <v>111</v>
      </c>
      <c r="B265" s="165"/>
      <c r="C265" s="165"/>
      <c r="D265" s="32">
        <v>338</v>
      </c>
      <c r="E265" s="166" t="s">
        <v>41</v>
      </c>
      <c r="F265" s="138" t="s">
        <v>256</v>
      </c>
      <c r="G265" s="138" t="s">
        <v>19</v>
      </c>
      <c r="H265" s="185" t="s">
        <v>10</v>
      </c>
      <c r="I265" s="35"/>
      <c r="J265" s="28"/>
      <c r="K265" s="28"/>
      <c r="L265" s="28"/>
      <c r="M265" s="11"/>
      <c r="N265" s="11"/>
      <c r="O265" s="29"/>
      <c r="P265" s="226"/>
      <c r="Q265" s="255"/>
      <c r="R265" s="255"/>
    </row>
    <row r="266" spans="1:18" ht="27" customHeight="1">
      <c r="A266" s="164" t="s">
        <v>217</v>
      </c>
      <c r="B266" s="165"/>
      <c r="C266" s="165"/>
      <c r="D266" s="32">
        <v>338</v>
      </c>
      <c r="E266" s="166" t="s">
        <v>41</v>
      </c>
      <c r="F266" s="138" t="s">
        <v>103</v>
      </c>
      <c r="G266" s="138" t="s">
        <v>10</v>
      </c>
      <c r="H266" s="19" t="s">
        <v>10</v>
      </c>
      <c r="I266" s="222">
        <f>I267+I269+I271+I278+I280+I282+I284</f>
        <v>9322009</v>
      </c>
      <c r="J266" s="222">
        <f aca="true" t="shared" si="56" ref="J266:P266">J267+J269+J271+J278+J280+J282+J284</f>
        <v>0</v>
      </c>
      <c r="K266" s="222">
        <f t="shared" si="56"/>
        <v>0</v>
      </c>
      <c r="L266" s="222">
        <f t="shared" si="56"/>
        <v>0</v>
      </c>
      <c r="M266" s="222">
        <f t="shared" si="56"/>
        <v>0</v>
      </c>
      <c r="N266" s="222">
        <f t="shared" si="56"/>
        <v>0</v>
      </c>
      <c r="O266" s="222">
        <f t="shared" si="56"/>
        <v>0</v>
      </c>
      <c r="P266" s="222">
        <f t="shared" si="56"/>
        <v>4279</v>
      </c>
      <c r="Q266" s="222">
        <f>Q267+Q269+Q271+Q278+Q280+Q282+Q284</f>
        <v>238000</v>
      </c>
      <c r="R266" s="222">
        <f>R267+R269+R271+R278+R280+R282+R284</f>
        <v>9560009</v>
      </c>
    </row>
    <row r="267" spans="1:18" ht="15">
      <c r="A267" s="135" t="s">
        <v>218</v>
      </c>
      <c r="B267" s="139"/>
      <c r="C267" s="139"/>
      <c r="D267" s="140">
        <v>338</v>
      </c>
      <c r="E267" s="137" t="s">
        <v>41</v>
      </c>
      <c r="F267" s="138" t="s">
        <v>219</v>
      </c>
      <c r="G267" s="138" t="s">
        <v>10</v>
      </c>
      <c r="H267" s="19" t="s">
        <v>10</v>
      </c>
      <c r="I267" s="110">
        <f>I268</f>
        <v>30000</v>
      </c>
      <c r="J267" s="28"/>
      <c r="K267" s="28"/>
      <c r="L267" s="28"/>
      <c r="M267" s="11"/>
      <c r="N267" s="11"/>
      <c r="O267" s="29"/>
      <c r="P267" s="239">
        <f>P268</f>
        <v>30</v>
      </c>
      <c r="Q267" s="255"/>
      <c r="R267" s="262">
        <f>R268</f>
        <v>30000</v>
      </c>
    </row>
    <row r="268" spans="1:18" ht="30">
      <c r="A268" s="75" t="s">
        <v>111</v>
      </c>
      <c r="B268" s="139"/>
      <c r="C268" s="139"/>
      <c r="D268" s="140">
        <v>338</v>
      </c>
      <c r="E268" s="137" t="s">
        <v>41</v>
      </c>
      <c r="F268" s="138" t="s">
        <v>219</v>
      </c>
      <c r="G268" s="138" t="s">
        <v>353</v>
      </c>
      <c r="H268" s="19" t="s">
        <v>10</v>
      </c>
      <c r="I268" s="110">
        <v>30000</v>
      </c>
      <c r="J268" s="28"/>
      <c r="K268" s="28"/>
      <c r="L268" s="28"/>
      <c r="M268" s="11"/>
      <c r="N268" s="11"/>
      <c r="O268" s="29"/>
      <c r="P268" s="239">
        <v>30</v>
      </c>
      <c r="Q268" s="255"/>
      <c r="R268" s="262">
        <v>30000</v>
      </c>
    </row>
    <row r="269" spans="1:18" ht="15">
      <c r="A269" s="75" t="s">
        <v>220</v>
      </c>
      <c r="B269" s="139"/>
      <c r="C269" s="139"/>
      <c r="D269" s="140">
        <v>338</v>
      </c>
      <c r="E269" s="137" t="s">
        <v>41</v>
      </c>
      <c r="F269" s="138" t="s">
        <v>221</v>
      </c>
      <c r="G269" s="138" t="s">
        <v>10</v>
      </c>
      <c r="H269" s="19" t="s">
        <v>10</v>
      </c>
      <c r="I269" s="110">
        <f>I270</f>
        <v>5000</v>
      </c>
      <c r="J269" s="28"/>
      <c r="K269" s="28"/>
      <c r="L269" s="28"/>
      <c r="M269" s="11"/>
      <c r="N269" s="11"/>
      <c r="O269" s="29"/>
      <c r="P269" s="239">
        <f>P270</f>
        <v>5</v>
      </c>
      <c r="Q269" s="255"/>
      <c r="R269" s="262">
        <f>R270</f>
        <v>5000</v>
      </c>
    </row>
    <row r="270" spans="1:18" ht="30">
      <c r="A270" s="75" t="s">
        <v>111</v>
      </c>
      <c r="B270" s="139"/>
      <c r="C270" s="139"/>
      <c r="D270" s="140">
        <v>338</v>
      </c>
      <c r="E270" s="137" t="s">
        <v>41</v>
      </c>
      <c r="F270" s="138" t="s">
        <v>221</v>
      </c>
      <c r="G270" s="138" t="s">
        <v>353</v>
      </c>
      <c r="H270" s="19" t="s">
        <v>10</v>
      </c>
      <c r="I270" s="110">
        <v>5000</v>
      </c>
      <c r="J270" s="28"/>
      <c r="K270" s="28"/>
      <c r="L270" s="28"/>
      <c r="M270" s="11"/>
      <c r="N270" s="11"/>
      <c r="O270" s="29"/>
      <c r="P270" s="239">
        <v>5</v>
      </c>
      <c r="Q270" s="255"/>
      <c r="R270" s="262">
        <v>5000</v>
      </c>
    </row>
    <row r="271" spans="1:18" ht="15">
      <c r="A271" s="75" t="s">
        <v>223</v>
      </c>
      <c r="B271" s="139"/>
      <c r="C271" s="139"/>
      <c r="D271" s="60">
        <v>338</v>
      </c>
      <c r="E271" s="137" t="s">
        <v>41</v>
      </c>
      <c r="F271" s="138" t="s">
        <v>222</v>
      </c>
      <c r="G271" s="138" t="s">
        <v>10</v>
      </c>
      <c r="H271" s="19" t="s">
        <v>10</v>
      </c>
      <c r="I271" s="110">
        <f>I272</f>
        <v>2642900</v>
      </c>
      <c r="J271" s="110">
        <f aca="true" t="shared" si="57" ref="J271:Q271">J272</f>
        <v>0</v>
      </c>
      <c r="K271" s="110">
        <f t="shared" si="57"/>
        <v>0</v>
      </c>
      <c r="L271" s="110">
        <f t="shared" si="57"/>
        <v>0</v>
      </c>
      <c r="M271" s="110">
        <f t="shared" si="57"/>
        <v>0</v>
      </c>
      <c r="N271" s="110">
        <f t="shared" si="57"/>
        <v>0</v>
      </c>
      <c r="O271" s="110">
        <f t="shared" si="57"/>
        <v>0</v>
      </c>
      <c r="P271" s="110">
        <f t="shared" si="57"/>
        <v>4244</v>
      </c>
      <c r="Q271" s="110">
        <f t="shared" si="57"/>
        <v>238000</v>
      </c>
      <c r="R271" s="262">
        <f>R272</f>
        <v>2880900</v>
      </c>
    </row>
    <row r="272" spans="1:18" ht="29.25" customHeight="1">
      <c r="A272" s="75" t="s">
        <v>111</v>
      </c>
      <c r="B272" s="139"/>
      <c r="C272" s="139"/>
      <c r="D272" s="60">
        <v>338</v>
      </c>
      <c r="E272" s="137" t="s">
        <v>41</v>
      </c>
      <c r="F272" s="138" t="s">
        <v>222</v>
      </c>
      <c r="G272" s="138" t="s">
        <v>353</v>
      </c>
      <c r="H272" s="19" t="s">
        <v>10</v>
      </c>
      <c r="I272" s="110">
        <v>2642900</v>
      </c>
      <c r="J272" s="28"/>
      <c r="K272" s="28"/>
      <c r="L272" s="28"/>
      <c r="M272" s="11"/>
      <c r="N272" s="11"/>
      <c r="O272" s="41"/>
      <c r="P272" s="239">
        <v>4244</v>
      </c>
      <c r="Q272" s="262">
        <v>238000</v>
      </c>
      <c r="R272" s="262">
        <f>I272+Q272</f>
        <v>2880900</v>
      </c>
    </row>
    <row r="273" spans="1:18" ht="14.25" customHeight="1" hidden="1">
      <c r="A273" s="88" t="s">
        <v>13</v>
      </c>
      <c r="B273" s="136"/>
      <c r="C273" s="136"/>
      <c r="D273" s="60">
        <v>338</v>
      </c>
      <c r="E273" s="171" t="s">
        <v>41</v>
      </c>
      <c r="F273" s="172" t="s">
        <v>75</v>
      </c>
      <c r="G273" s="172" t="s">
        <v>10</v>
      </c>
      <c r="H273" s="19" t="s">
        <v>10</v>
      </c>
      <c r="I273" s="71">
        <f>I274</f>
        <v>3462228</v>
      </c>
      <c r="J273" s="28"/>
      <c r="K273" s="28"/>
      <c r="L273" s="28"/>
      <c r="M273" s="11"/>
      <c r="N273" s="11"/>
      <c r="O273" s="29"/>
      <c r="P273" s="230"/>
      <c r="Q273" s="255"/>
      <c r="R273" s="255"/>
    </row>
    <row r="274" spans="1:18" ht="30" hidden="1">
      <c r="A274" s="88" t="s">
        <v>51</v>
      </c>
      <c r="B274" s="66"/>
      <c r="C274" s="66"/>
      <c r="D274" s="60">
        <v>338</v>
      </c>
      <c r="E274" s="68" t="s">
        <v>41</v>
      </c>
      <c r="F274" s="69" t="s">
        <v>93</v>
      </c>
      <c r="G274" s="69" t="s">
        <v>10</v>
      </c>
      <c r="H274" s="19" t="s">
        <v>10</v>
      </c>
      <c r="I274" s="71">
        <f>I275+I277</f>
        <v>3462228</v>
      </c>
      <c r="J274" s="28"/>
      <c r="K274" s="28"/>
      <c r="L274" s="28"/>
      <c r="M274" s="11"/>
      <c r="N274" s="11"/>
      <c r="O274" s="29"/>
      <c r="P274" s="230"/>
      <c r="Q274" s="255"/>
      <c r="R274" s="255"/>
    </row>
    <row r="275" spans="1:18" ht="30" hidden="1">
      <c r="A275" s="75" t="s">
        <v>52</v>
      </c>
      <c r="B275" s="73"/>
      <c r="C275" s="73"/>
      <c r="D275" s="60">
        <v>338</v>
      </c>
      <c r="E275" s="61" t="s">
        <v>41</v>
      </c>
      <c r="F275" s="62" t="s">
        <v>94</v>
      </c>
      <c r="G275" s="62" t="s">
        <v>10</v>
      </c>
      <c r="H275" s="19" t="s">
        <v>10</v>
      </c>
      <c r="I275" s="63">
        <f>I276</f>
        <v>0</v>
      </c>
      <c r="J275" s="28"/>
      <c r="K275" s="28"/>
      <c r="L275" s="28"/>
      <c r="M275" s="11"/>
      <c r="N275" s="11"/>
      <c r="O275" s="29"/>
      <c r="P275" s="230"/>
      <c r="Q275" s="255"/>
      <c r="R275" s="255"/>
    </row>
    <row r="276" spans="1:18" ht="30" hidden="1">
      <c r="A276" s="75" t="s">
        <v>68</v>
      </c>
      <c r="B276" s="73"/>
      <c r="C276" s="73"/>
      <c r="D276" s="60">
        <v>338</v>
      </c>
      <c r="E276" s="61" t="s">
        <v>41</v>
      </c>
      <c r="F276" s="62" t="s">
        <v>94</v>
      </c>
      <c r="G276" s="62" t="s">
        <v>42</v>
      </c>
      <c r="H276" s="19" t="s">
        <v>10</v>
      </c>
      <c r="I276" s="63"/>
      <c r="J276" s="28"/>
      <c r="K276" s="28"/>
      <c r="L276" s="28"/>
      <c r="M276" s="11"/>
      <c r="N276" s="11"/>
      <c r="O276" s="29"/>
      <c r="P276" s="230"/>
      <c r="Q276" s="255"/>
      <c r="R276" s="48"/>
    </row>
    <row r="277" spans="1:18" ht="1.5" customHeight="1" hidden="1">
      <c r="A277" s="88" t="s">
        <v>43</v>
      </c>
      <c r="B277" s="66" t="s">
        <v>10</v>
      </c>
      <c r="C277" s="66" t="s">
        <v>14</v>
      </c>
      <c r="D277" s="60">
        <v>338</v>
      </c>
      <c r="E277" s="68" t="s">
        <v>41</v>
      </c>
      <c r="F277" s="69" t="s">
        <v>95</v>
      </c>
      <c r="G277" s="69" t="s">
        <v>10</v>
      </c>
      <c r="H277" s="19" t="s">
        <v>10</v>
      </c>
      <c r="I277" s="71">
        <f>I278</f>
        <v>3462228</v>
      </c>
      <c r="J277" s="28"/>
      <c r="K277" s="28"/>
      <c r="L277" s="28"/>
      <c r="M277" s="11"/>
      <c r="N277" s="11"/>
      <c r="O277" s="29"/>
      <c r="P277" s="230"/>
      <c r="Q277" s="255"/>
      <c r="R277" s="255"/>
    </row>
    <row r="278" spans="1:18" ht="30" customHeight="1">
      <c r="A278" s="75" t="s">
        <v>346</v>
      </c>
      <c r="B278" s="73" t="s">
        <v>10</v>
      </c>
      <c r="C278" s="73" t="s">
        <v>14</v>
      </c>
      <c r="D278" s="60">
        <v>338</v>
      </c>
      <c r="E278" s="61" t="s">
        <v>41</v>
      </c>
      <c r="F278" s="62" t="s">
        <v>310</v>
      </c>
      <c r="G278" s="62" t="s">
        <v>10</v>
      </c>
      <c r="H278" s="19" t="s">
        <v>10</v>
      </c>
      <c r="I278" s="221">
        <f>I279</f>
        <v>3462228</v>
      </c>
      <c r="J278" s="28"/>
      <c r="K278" s="28"/>
      <c r="L278" s="28"/>
      <c r="M278" s="11"/>
      <c r="N278" s="11"/>
      <c r="O278" s="29"/>
      <c r="P278" s="230"/>
      <c r="Q278" s="262">
        <f>Q279</f>
        <v>0</v>
      </c>
      <c r="R278" s="262">
        <f>R279</f>
        <v>3462228</v>
      </c>
    </row>
    <row r="279" spans="1:18" ht="32.25" customHeight="1">
      <c r="A279" s="75" t="s">
        <v>111</v>
      </c>
      <c r="B279" s="73"/>
      <c r="C279" s="73"/>
      <c r="D279" s="60">
        <v>338</v>
      </c>
      <c r="E279" s="61" t="s">
        <v>41</v>
      </c>
      <c r="F279" s="62" t="s">
        <v>310</v>
      </c>
      <c r="G279" s="62" t="s">
        <v>353</v>
      </c>
      <c r="H279" s="19" t="s">
        <v>10</v>
      </c>
      <c r="I279" s="221">
        <v>3462228</v>
      </c>
      <c r="J279" s="28"/>
      <c r="K279" s="28"/>
      <c r="L279" s="28"/>
      <c r="M279" s="11"/>
      <c r="N279" s="11"/>
      <c r="O279" s="29"/>
      <c r="P279" s="230"/>
      <c r="Q279" s="262">
        <v>0</v>
      </c>
      <c r="R279" s="262">
        <v>3462228</v>
      </c>
    </row>
    <row r="280" spans="1:18" ht="43.5" customHeight="1">
      <c r="A280" s="75" t="s">
        <v>309</v>
      </c>
      <c r="B280" s="73"/>
      <c r="C280" s="73"/>
      <c r="D280" s="60">
        <v>338</v>
      </c>
      <c r="E280" s="61" t="s">
        <v>41</v>
      </c>
      <c r="F280" s="62" t="s">
        <v>337</v>
      </c>
      <c r="G280" s="62" t="s">
        <v>10</v>
      </c>
      <c r="H280" s="19" t="s">
        <v>10</v>
      </c>
      <c r="I280" s="63">
        <f>I281</f>
        <v>308411</v>
      </c>
      <c r="J280" s="28"/>
      <c r="K280" s="28"/>
      <c r="L280" s="28"/>
      <c r="M280" s="11"/>
      <c r="N280" s="11"/>
      <c r="O280" s="29"/>
      <c r="P280" s="230"/>
      <c r="Q280" s="262">
        <f>Q281</f>
        <v>0</v>
      </c>
      <c r="R280" s="262">
        <f>R281</f>
        <v>308411</v>
      </c>
    </row>
    <row r="281" spans="1:18" ht="36" customHeight="1">
      <c r="A281" s="75" t="s">
        <v>111</v>
      </c>
      <c r="B281" s="73"/>
      <c r="C281" s="73"/>
      <c r="D281" s="60">
        <v>338</v>
      </c>
      <c r="E281" s="61" t="s">
        <v>41</v>
      </c>
      <c r="F281" s="62" t="s">
        <v>337</v>
      </c>
      <c r="G281" s="62" t="s">
        <v>353</v>
      </c>
      <c r="H281" s="19" t="s">
        <v>10</v>
      </c>
      <c r="I281" s="63">
        <v>308411</v>
      </c>
      <c r="J281" s="28"/>
      <c r="K281" s="28"/>
      <c r="L281" s="28"/>
      <c r="M281" s="11"/>
      <c r="N281" s="11"/>
      <c r="O281" s="29"/>
      <c r="P281" s="230"/>
      <c r="Q281" s="262"/>
      <c r="R281" s="262">
        <v>308411</v>
      </c>
    </row>
    <row r="282" spans="1:18" ht="21" customHeight="1">
      <c r="A282" s="75" t="s">
        <v>338</v>
      </c>
      <c r="B282" s="73"/>
      <c r="C282" s="73"/>
      <c r="D282" s="60">
        <v>338</v>
      </c>
      <c r="E282" s="61" t="s">
        <v>41</v>
      </c>
      <c r="F282" s="62" t="s">
        <v>339</v>
      </c>
      <c r="G282" s="62" t="s">
        <v>10</v>
      </c>
      <c r="H282" s="19" t="s">
        <v>10</v>
      </c>
      <c r="I282" s="63">
        <f>I283</f>
        <v>2298723</v>
      </c>
      <c r="J282" s="63">
        <f aca="true" t="shared" si="58" ref="J282:R282">J283</f>
        <v>0</v>
      </c>
      <c r="K282" s="63">
        <f t="shared" si="58"/>
        <v>0</v>
      </c>
      <c r="L282" s="63">
        <f t="shared" si="58"/>
        <v>0</v>
      </c>
      <c r="M282" s="63">
        <f t="shared" si="58"/>
        <v>0</v>
      </c>
      <c r="N282" s="63">
        <f t="shared" si="58"/>
        <v>0</v>
      </c>
      <c r="O282" s="63">
        <f t="shared" si="58"/>
        <v>0</v>
      </c>
      <c r="P282" s="63">
        <f t="shared" si="58"/>
        <v>0</v>
      </c>
      <c r="Q282" s="282">
        <f t="shared" si="58"/>
        <v>0</v>
      </c>
      <c r="R282" s="63">
        <f t="shared" si="58"/>
        <v>2298723</v>
      </c>
    </row>
    <row r="283" spans="1:18" ht="23.25" customHeight="1">
      <c r="A283" s="75" t="s">
        <v>347</v>
      </c>
      <c r="B283" s="73"/>
      <c r="C283" s="73"/>
      <c r="D283" s="60">
        <v>338</v>
      </c>
      <c r="E283" s="61" t="s">
        <v>41</v>
      </c>
      <c r="F283" s="62" t="s">
        <v>339</v>
      </c>
      <c r="G283" s="62" t="s">
        <v>353</v>
      </c>
      <c r="H283" s="19" t="s">
        <v>10</v>
      </c>
      <c r="I283" s="63">
        <v>2298723</v>
      </c>
      <c r="J283" s="28"/>
      <c r="K283" s="28"/>
      <c r="L283" s="28"/>
      <c r="M283" s="11"/>
      <c r="N283" s="11"/>
      <c r="O283" s="29"/>
      <c r="P283" s="230"/>
      <c r="Q283" s="262"/>
      <c r="R283" s="262">
        <v>2298723</v>
      </c>
    </row>
    <row r="284" spans="1:18" ht="36" customHeight="1">
      <c r="A284" s="75" t="s">
        <v>340</v>
      </c>
      <c r="B284" s="73"/>
      <c r="C284" s="73"/>
      <c r="D284" s="60">
        <v>338</v>
      </c>
      <c r="E284" s="61" t="s">
        <v>41</v>
      </c>
      <c r="F284" s="62" t="s">
        <v>341</v>
      </c>
      <c r="G284" s="62" t="s">
        <v>10</v>
      </c>
      <c r="H284" s="19" t="s">
        <v>10</v>
      </c>
      <c r="I284" s="63">
        <f>I285</f>
        <v>574747</v>
      </c>
      <c r="J284" s="63">
        <f aca="true" t="shared" si="59" ref="J284:P284">J285</f>
        <v>0</v>
      </c>
      <c r="K284" s="63">
        <f t="shared" si="59"/>
        <v>0</v>
      </c>
      <c r="L284" s="63">
        <f t="shared" si="59"/>
        <v>0</v>
      </c>
      <c r="M284" s="63">
        <f t="shared" si="59"/>
        <v>0</v>
      </c>
      <c r="N284" s="63">
        <f t="shared" si="59"/>
        <v>0</v>
      </c>
      <c r="O284" s="63">
        <f t="shared" si="59"/>
        <v>0</v>
      </c>
      <c r="P284" s="63">
        <f t="shared" si="59"/>
        <v>0</v>
      </c>
      <c r="Q284" s="282">
        <f>Q285</f>
        <v>0</v>
      </c>
      <c r="R284" s="63">
        <v>574747</v>
      </c>
    </row>
    <row r="285" spans="1:18" ht="36" customHeight="1">
      <c r="A285" s="75" t="s">
        <v>111</v>
      </c>
      <c r="B285" s="73"/>
      <c r="C285" s="73"/>
      <c r="D285" s="60">
        <v>338</v>
      </c>
      <c r="E285" s="61" t="s">
        <v>41</v>
      </c>
      <c r="F285" s="62" t="s">
        <v>341</v>
      </c>
      <c r="G285" s="62" t="s">
        <v>353</v>
      </c>
      <c r="H285" s="19" t="s">
        <v>19</v>
      </c>
      <c r="I285" s="63">
        <v>574747</v>
      </c>
      <c r="J285" s="28"/>
      <c r="K285" s="28"/>
      <c r="L285" s="28"/>
      <c r="M285" s="11"/>
      <c r="N285" s="11"/>
      <c r="O285" s="29"/>
      <c r="P285" s="230"/>
      <c r="Q285" s="262"/>
      <c r="R285" s="262">
        <v>574747</v>
      </c>
    </row>
    <row r="286" spans="1:18" ht="18.75" customHeight="1">
      <c r="A286" s="65" t="s">
        <v>44</v>
      </c>
      <c r="B286" s="66"/>
      <c r="C286" s="66"/>
      <c r="D286" s="60">
        <v>338</v>
      </c>
      <c r="E286" s="186" t="s">
        <v>45</v>
      </c>
      <c r="F286" s="187" t="s">
        <v>74</v>
      </c>
      <c r="G286" s="187" t="s">
        <v>10</v>
      </c>
      <c r="H286" s="19" t="s">
        <v>10</v>
      </c>
      <c r="I286" s="280">
        <f>I287</f>
        <v>7707404</v>
      </c>
      <c r="J286" s="280">
        <f aca="true" t="shared" si="60" ref="J286:R286">J287</f>
        <v>3316.3</v>
      </c>
      <c r="K286" s="280">
        <f t="shared" si="60"/>
        <v>3316.3</v>
      </c>
      <c r="L286" s="280">
        <f t="shared" si="60"/>
        <v>3316.3</v>
      </c>
      <c r="M286" s="280">
        <f t="shared" si="60"/>
        <v>3316.3</v>
      </c>
      <c r="N286" s="280">
        <f t="shared" si="60"/>
        <v>3316.3</v>
      </c>
      <c r="O286" s="280">
        <f t="shared" si="60"/>
        <v>483.4</v>
      </c>
      <c r="P286" s="280">
        <f t="shared" si="60"/>
        <v>5736.200000000001</v>
      </c>
      <c r="Q286" s="280">
        <f t="shared" si="60"/>
        <v>-349400</v>
      </c>
      <c r="R286" s="280">
        <f t="shared" si="60"/>
        <v>7358004</v>
      </c>
    </row>
    <row r="287" spans="1:18" ht="30.75" customHeight="1">
      <c r="A287" s="72" t="s">
        <v>135</v>
      </c>
      <c r="B287" s="111"/>
      <c r="C287" s="111"/>
      <c r="D287" s="60">
        <v>338</v>
      </c>
      <c r="E287" s="112" t="s">
        <v>45</v>
      </c>
      <c r="F287" s="113" t="s">
        <v>110</v>
      </c>
      <c r="G287" s="113" t="s">
        <v>10</v>
      </c>
      <c r="H287" s="19" t="s">
        <v>10</v>
      </c>
      <c r="I287" s="281">
        <f>I288</f>
        <v>7707404</v>
      </c>
      <c r="J287" s="281">
        <f aca="true" t="shared" si="61" ref="J287:Q287">J288</f>
        <v>3316.3</v>
      </c>
      <c r="K287" s="281">
        <f t="shared" si="61"/>
        <v>3316.3</v>
      </c>
      <c r="L287" s="281">
        <f t="shared" si="61"/>
        <v>3316.3</v>
      </c>
      <c r="M287" s="281">
        <f t="shared" si="61"/>
        <v>3316.3</v>
      </c>
      <c r="N287" s="281">
        <f t="shared" si="61"/>
        <v>3316.3</v>
      </c>
      <c r="O287" s="281">
        <f t="shared" si="61"/>
        <v>483.4</v>
      </c>
      <c r="P287" s="281">
        <f t="shared" si="61"/>
        <v>5736.200000000001</v>
      </c>
      <c r="Q287" s="278">
        <f t="shared" si="61"/>
        <v>-349400</v>
      </c>
      <c r="R287" s="281">
        <f>I287+Q287</f>
        <v>7358004</v>
      </c>
    </row>
    <row r="288" spans="1:18" ht="45">
      <c r="A288" s="189" t="s">
        <v>224</v>
      </c>
      <c r="B288" s="162"/>
      <c r="C288" s="162"/>
      <c r="D288" s="60">
        <v>338</v>
      </c>
      <c r="E288" s="163" t="s">
        <v>45</v>
      </c>
      <c r="F288" s="113" t="s">
        <v>227</v>
      </c>
      <c r="G288" s="157" t="s">
        <v>10</v>
      </c>
      <c r="H288" s="19" t="s">
        <v>10</v>
      </c>
      <c r="I288" s="281">
        <f>I289+I290+I291</f>
        <v>7707404</v>
      </c>
      <c r="J288" s="264">
        <f aca="true" t="shared" si="62" ref="J288:P288">J289+J290+J291</f>
        <v>3316.3</v>
      </c>
      <c r="K288" s="264">
        <f t="shared" si="62"/>
        <v>3316.3</v>
      </c>
      <c r="L288" s="264">
        <f t="shared" si="62"/>
        <v>3316.3</v>
      </c>
      <c r="M288" s="264">
        <f t="shared" si="62"/>
        <v>3316.3</v>
      </c>
      <c r="N288" s="264">
        <f t="shared" si="62"/>
        <v>3316.3</v>
      </c>
      <c r="O288" s="264">
        <f t="shared" si="62"/>
        <v>483.4</v>
      </c>
      <c r="P288" s="264">
        <f t="shared" si="62"/>
        <v>5736.200000000001</v>
      </c>
      <c r="Q288" s="281">
        <f>Q289+Q290+Q291</f>
        <v>-349400</v>
      </c>
      <c r="R288" s="188">
        <f>I288+Q288</f>
        <v>7358004</v>
      </c>
    </row>
    <row r="289" spans="1:18" ht="15" customHeight="1">
      <c r="A289" s="107" t="s">
        <v>134</v>
      </c>
      <c r="B289" s="111"/>
      <c r="C289" s="111"/>
      <c r="D289" s="60">
        <v>338</v>
      </c>
      <c r="E289" s="112" t="s">
        <v>45</v>
      </c>
      <c r="F289" s="113" t="s">
        <v>227</v>
      </c>
      <c r="G289" s="113" t="s">
        <v>102</v>
      </c>
      <c r="H289" s="19" t="s">
        <v>10</v>
      </c>
      <c r="I289" s="188">
        <v>4263800</v>
      </c>
      <c r="J289" s="188">
        <v>3316.3</v>
      </c>
      <c r="K289" s="188">
        <v>3316.3</v>
      </c>
      <c r="L289" s="188">
        <v>3316.3</v>
      </c>
      <c r="M289" s="188">
        <v>3316.3</v>
      </c>
      <c r="N289" s="188">
        <v>3316.3</v>
      </c>
      <c r="O289" s="188"/>
      <c r="P289" s="249">
        <v>3316.3</v>
      </c>
      <c r="Q289" s="255"/>
      <c r="R289" s="262">
        <v>4263800</v>
      </c>
    </row>
    <row r="290" spans="1:18" ht="28.5" customHeight="1">
      <c r="A290" s="75" t="s">
        <v>111</v>
      </c>
      <c r="B290" s="111"/>
      <c r="C290" s="111"/>
      <c r="D290" s="60">
        <v>338</v>
      </c>
      <c r="E290" s="112" t="s">
        <v>45</v>
      </c>
      <c r="F290" s="113" t="s">
        <v>227</v>
      </c>
      <c r="G290" s="113" t="s">
        <v>19</v>
      </c>
      <c r="H290" s="19" t="s">
        <v>10</v>
      </c>
      <c r="I290" s="188">
        <v>3353604</v>
      </c>
      <c r="J290" s="11"/>
      <c r="K290" s="11"/>
      <c r="L290" s="11"/>
      <c r="M290" s="11"/>
      <c r="N290" s="11"/>
      <c r="O290" s="29">
        <v>483.4</v>
      </c>
      <c r="P290" s="230">
        <v>2329.9</v>
      </c>
      <c r="Q290" s="262">
        <v>-374400</v>
      </c>
      <c r="R290" s="262">
        <f>I290+Q290</f>
        <v>2979204</v>
      </c>
    </row>
    <row r="291" spans="1:18" ht="15">
      <c r="A291" s="189" t="s">
        <v>225</v>
      </c>
      <c r="B291" s="111"/>
      <c r="C291" s="111"/>
      <c r="D291" s="60">
        <v>338</v>
      </c>
      <c r="E291" s="112" t="s">
        <v>45</v>
      </c>
      <c r="F291" s="113" t="s">
        <v>227</v>
      </c>
      <c r="G291" s="113" t="s">
        <v>226</v>
      </c>
      <c r="H291" s="19" t="s">
        <v>10</v>
      </c>
      <c r="I291" s="188">
        <v>90000</v>
      </c>
      <c r="J291" s="11"/>
      <c r="K291" s="11"/>
      <c r="L291" s="11"/>
      <c r="M291" s="11"/>
      <c r="N291" s="11"/>
      <c r="O291" s="41"/>
      <c r="P291" s="250">
        <v>90</v>
      </c>
      <c r="Q291" s="262">
        <v>25000</v>
      </c>
      <c r="R291" s="262">
        <v>115000</v>
      </c>
    </row>
    <row r="292" spans="1:18" ht="30" hidden="1">
      <c r="A292" s="53" t="s">
        <v>111</v>
      </c>
      <c r="B292" s="190"/>
      <c r="C292" s="190"/>
      <c r="D292" s="55">
        <v>338</v>
      </c>
      <c r="E292" s="191" t="s">
        <v>45</v>
      </c>
      <c r="F292" s="192" t="s">
        <v>96</v>
      </c>
      <c r="G292" s="192" t="s">
        <v>19</v>
      </c>
      <c r="H292" s="19" t="s">
        <v>10</v>
      </c>
      <c r="I292" s="193"/>
      <c r="J292" s="11"/>
      <c r="K292" s="11"/>
      <c r="L292" s="11"/>
      <c r="M292" s="11"/>
      <c r="N292" s="11"/>
      <c r="O292" s="29"/>
      <c r="P292" s="230"/>
      <c r="Q292" s="255"/>
      <c r="R292" s="255"/>
    </row>
    <row r="293" spans="1:18" ht="16.5" customHeight="1" hidden="1">
      <c r="A293" s="194" t="s">
        <v>58</v>
      </c>
      <c r="B293" s="190"/>
      <c r="C293" s="190"/>
      <c r="D293" s="55">
        <v>338</v>
      </c>
      <c r="E293" s="191" t="s">
        <v>45</v>
      </c>
      <c r="F293" s="192" t="s">
        <v>96</v>
      </c>
      <c r="G293" s="192" t="s">
        <v>34</v>
      </c>
      <c r="H293" s="19" t="s">
        <v>10</v>
      </c>
      <c r="I293" s="195"/>
      <c r="J293" s="11"/>
      <c r="K293" s="11"/>
      <c r="L293" s="11"/>
      <c r="M293" s="11"/>
      <c r="N293" s="11"/>
      <c r="O293" s="29"/>
      <c r="P293" s="230"/>
      <c r="Q293" s="255"/>
      <c r="R293" s="255"/>
    </row>
    <row r="294" spans="1:18" ht="18.75" customHeight="1">
      <c r="A294" s="76" t="s">
        <v>114</v>
      </c>
      <c r="B294" s="37"/>
      <c r="C294" s="37"/>
      <c r="D294" s="17">
        <v>338</v>
      </c>
      <c r="E294" s="38" t="s">
        <v>228</v>
      </c>
      <c r="F294" s="39" t="s">
        <v>74</v>
      </c>
      <c r="G294" s="39" t="s">
        <v>10</v>
      </c>
      <c r="H294" s="19" t="s">
        <v>10</v>
      </c>
      <c r="I294" s="196">
        <f>I295+I299</f>
        <v>140000</v>
      </c>
      <c r="J294" s="196">
        <f aca="true" t="shared" si="63" ref="J294:Q294">J295+J299</f>
        <v>0</v>
      </c>
      <c r="K294" s="196">
        <f t="shared" si="63"/>
        <v>0</v>
      </c>
      <c r="L294" s="196">
        <f t="shared" si="63"/>
        <v>0</v>
      </c>
      <c r="M294" s="196">
        <f t="shared" si="63"/>
        <v>0</v>
      </c>
      <c r="N294" s="196">
        <f t="shared" si="63"/>
        <v>0</v>
      </c>
      <c r="O294" s="196">
        <f t="shared" si="63"/>
        <v>0</v>
      </c>
      <c r="P294" s="196">
        <f t="shared" si="63"/>
        <v>119.2</v>
      </c>
      <c r="Q294" s="196">
        <f t="shared" si="63"/>
        <v>0</v>
      </c>
      <c r="R294" s="196">
        <f>R295+R299</f>
        <v>140000</v>
      </c>
    </row>
    <row r="295" spans="1:18" ht="16.5" customHeight="1">
      <c r="A295" s="48" t="s">
        <v>116</v>
      </c>
      <c r="B295" s="197"/>
      <c r="C295" s="197"/>
      <c r="D295" s="44">
        <v>338</v>
      </c>
      <c r="E295" s="45" t="s">
        <v>115</v>
      </c>
      <c r="F295" s="46" t="s">
        <v>110</v>
      </c>
      <c r="G295" s="46" t="s">
        <v>10</v>
      </c>
      <c r="H295" s="19" t="s">
        <v>10</v>
      </c>
      <c r="I295" s="198">
        <f>I296</f>
        <v>130000</v>
      </c>
      <c r="J295" s="198">
        <f aca="true" t="shared" si="64" ref="J295:P295">J296</f>
        <v>0</v>
      </c>
      <c r="K295" s="198">
        <f t="shared" si="64"/>
        <v>0</v>
      </c>
      <c r="L295" s="198">
        <f t="shared" si="64"/>
        <v>0</v>
      </c>
      <c r="M295" s="198">
        <f t="shared" si="64"/>
        <v>0</v>
      </c>
      <c r="N295" s="198">
        <f t="shared" si="64"/>
        <v>0</v>
      </c>
      <c r="O295" s="198">
        <f t="shared" si="64"/>
        <v>0</v>
      </c>
      <c r="P295" s="251">
        <f t="shared" si="64"/>
        <v>109.2</v>
      </c>
      <c r="Q295" s="262">
        <f aca="true" t="shared" si="65" ref="Q295:R297">Q296</f>
        <v>0</v>
      </c>
      <c r="R295" s="198">
        <f t="shared" si="65"/>
        <v>130000</v>
      </c>
    </row>
    <row r="296" spans="1:18" ht="29.25" customHeight="1">
      <c r="A296" s="30" t="s">
        <v>135</v>
      </c>
      <c r="B296" s="197"/>
      <c r="C296" s="197"/>
      <c r="D296" s="44">
        <v>338</v>
      </c>
      <c r="E296" s="45" t="s">
        <v>115</v>
      </c>
      <c r="F296" s="113" t="s">
        <v>110</v>
      </c>
      <c r="G296" s="46" t="s">
        <v>10</v>
      </c>
      <c r="H296" s="19" t="s">
        <v>10</v>
      </c>
      <c r="I296" s="198">
        <f>I297</f>
        <v>130000</v>
      </c>
      <c r="J296" s="198">
        <f aca="true" t="shared" si="66" ref="J296:P296">J297</f>
        <v>0</v>
      </c>
      <c r="K296" s="198">
        <f t="shared" si="66"/>
        <v>0</v>
      </c>
      <c r="L296" s="198">
        <f t="shared" si="66"/>
        <v>0</v>
      </c>
      <c r="M296" s="198">
        <f t="shared" si="66"/>
        <v>0</v>
      </c>
      <c r="N296" s="198">
        <f t="shared" si="66"/>
        <v>0</v>
      </c>
      <c r="O296" s="198">
        <f t="shared" si="66"/>
        <v>0</v>
      </c>
      <c r="P296" s="251">
        <f t="shared" si="66"/>
        <v>109.2</v>
      </c>
      <c r="Q296" s="262">
        <f t="shared" si="65"/>
        <v>0</v>
      </c>
      <c r="R296" s="198">
        <f t="shared" si="65"/>
        <v>130000</v>
      </c>
    </row>
    <row r="297" spans="1:18" ht="18.75" customHeight="1">
      <c r="A297" s="75" t="s">
        <v>247</v>
      </c>
      <c r="B297" s="199"/>
      <c r="C297" s="199"/>
      <c r="D297" s="60">
        <v>338</v>
      </c>
      <c r="E297" s="112" t="s">
        <v>115</v>
      </c>
      <c r="F297" s="113" t="s">
        <v>229</v>
      </c>
      <c r="G297" s="113" t="s">
        <v>10</v>
      </c>
      <c r="H297" s="19" t="s">
        <v>10</v>
      </c>
      <c r="I297" s="200">
        <f>I298</f>
        <v>130000</v>
      </c>
      <c r="J297" s="200">
        <f aca="true" t="shared" si="67" ref="J297:P297">J298</f>
        <v>0</v>
      </c>
      <c r="K297" s="200">
        <f t="shared" si="67"/>
        <v>0</v>
      </c>
      <c r="L297" s="200">
        <f t="shared" si="67"/>
        <v>0</v>
      </c>
      <c r="M297" s="200">
        <f t="shared" si="67"/>
        <v>0</v>
      </c>
      <c r="N297" s="200">
        <f t="shared" si="67"/>
        <v>0</v>
      </c>
      <c r="O297" s="200">
        <f t="shared" si="67"/>
        <v>0</v>
      </c>
      <c r="P297" s="252">
        <f t="shared" si="67"/>
        <v>109.2</v>
      </c>
      <c r="Q297" s="262">
        <f t="shared" si="65"/>
        <v>0</v>
      </c>
      <c r="R297" s="200">
        <f t="shared" si="65"/>
        <v>130000</v>
      </c>
    </row>
    <row r="298" spans="1:18" ht="15.75" customHeight="1">
      <c r="A298" s="75" t="s">
        <v>248</v>
      </c>
      <c r="B298" s="199"/>
      <c r="C298" s="199"/>
      <c r="D298" s="60">
        <v>338</v>
      </c>
      <c r="E298" s="112" t="s">
        <v>115</v>
      </c>
      <c r="F298" s="113" t="s">
        <v>229</v>
      </c>
      <c r="G298" s="113" t="s">
        <v>117</v>
      </c>
      <c r="H298" s="19" t="s">
        <v>10</v>
      </c>
      <c r="I298" s="200">
        <v>130000</v>
      </c>
      <c r="J298" s="11"/>
      <c r="K298" s="11"/>
      <c r="L298" s="11"/>
      <c r="M298" s="11"/>
      <c r="N298" s="11"/>
      <c r="O298" s="29"/>
      <c r="P298" s="230">
        <v>109.2</v>
      </c>
      <c r="Q298" s="262"/>
      <c r="R298" s="200">
        <v>130000</v>
      </c>
    </row>
    <row r="299" spans="1:18" ht="17.25" customHeight="1">
      <c r="A299" s="201" t="s">
        <v>249</v>
      </c>
      <c r="B299" s="174"/>
      <c r="C299" s="174"/>
      <c r="D299" s="44">
        <v>338</v>
      </c>
      <c r="E299" s="175" t="s">
        <v>250</v>
      </c>
      <c r="F299" s="202" t="s">
        <v>74</v>
      </c>
      <c r="G299" s="175" t="s">
        <v>10</v>
      </c>
      <c r="H299" s="175" t="s">
        <v>10</v>
      </c>
      <c r="I299" s="203" t="str">
        <f>I301</f>
        <v>10000</v>
      </c>
      <c r="J299" s="203">
        <f aca="true" t="shared" si="68" ref="J299:P299">J301</f>
        <v>0</v>
      </c>
      <c r="K299" s="203">
        <f t="shared" si="68"/>
        <v>0</v>
      </c>
      <c r="L299" s="203">
        <f t="shared" si="68"/>
        <v>0</v>
      </c>
      <c r="M299" s="203">
        <f t="shared" si="68"/>
        <v>0</v>
      </c>
      <c r="N299" s="203">
        <f t="shared" si="68"/>
        <v>0</v>
      </c>
      <c r="O299" s="203">
        <f t="shared" si="68"/>
        <v>0</v>
      </c>
      <c r="P299" s="253">
        <f t="shared" si="68"/>
        <v>10</v>
      </c>
      <c r="Q299" s="255"/>
      <c r="R299" s="203" t="str">
        <f>R301</f>
        <v>10000</v>
      </c>
    </row>
    <row r="300" spans="1:18" ht="32.25" customHeight="1">
      <c r="A300" s="164" t="s">
        <v>217</v>
      </c>
      <c r="B300" s="165"/>
      <c r="C300" s="165"/>
      <c r="D300" s="32">
        <v>338</v>
      </c>
      <c r="E300" s="166" t="s">
        <v>250</v>
      </c>
      <c r="F300" s="208" t="s">
        <v>342</v>
      </c>
      <c r="G300" s="166" t="s">
        <v>10</v>
      </c>
      <c r="H300" s="166" t="s">
        <v>10</v>
      </c>
      <c r="I300" s="204" t="s">
        <v>316</v>
      </c>
      <c r="J300" s="11"/>
      <c r="K300" s="11"/>
      <c r="L300" s="11"/>
      <c r="M300" s="11"/>
      <c r="N300" s="11"/>
      <c r="O300" s="29">
        <f>O301</f>
        <v>0</v>
      </c>
      <c r="P300" s="230">
        <f>P301</f>
        <v>10</v>
      </c>
      <c r="Q300" s="255"/>
      <c r="R300" s="204" t="s">
        <v>316</v>
      </c>
    </row>
    <row r="301" spans="1:18" ht="28.5" customHeight="1">
      <c r="A301" s="30" t="s">
        <v>251</v>
      </c>
      <c r="B301" s="165"/>
      <c r="C301" s="165"/>
      <c r="D301" s="32">
        <v>338</v>
      </c>
      <c r="E301" s="166" t="s">
        <v>250</v>
      </c>
      <c r="F301" s="208" t="s">
        <v>342</v>
      </c>
      <c r="G301" s="166" t="s">
        <v>10</v>
      </c>
      <c r="H301" s="166" t="s">
        <v>10</v>
      </c>
      <c r="I301" s="204" t="s">
        <v>316</v>
      </c>
      <c r="J301" s="11"/>
      <c r="K301" s="11"/>
      <c r="L301" s="11"/>
      <c r="M301" s="11"/>
      <c r="N301" s="11"/>
      <c r="O301" s="29">
        <f>O302</f>
        <v>0</v>
      </c>
      <c r="P301" s="230">
        <f>P302</f>
        <v>10</v>
      </c>
      <c r="Q301" s="255"/>
      <c r="R301" s="204" t="s">
        <v>316</v>
      </c>
    </row>
    <row r="302" spans="1:18" ht="32.25" customHeight="1">
      <c r="A302" s="75" t="s">
        <v>111</v>
      </c>
      <c r="B302" s="205"/>
      <c r="C302" s="205"/>
      <c r="D302" s="206">
        <v>338</v>
      </c>
      <c r="E302" s="207" t="s">
        <v>250</v>
      </c>
      <c r="F302" s="208" t="s">
        <v>342</v>
      </c>
      <c r="G302" s="207" t="s">
        <v>252</v>
      </c>
      <c r="H302" s="207" t="s">
        <v>253</v>
      </c>
      <c r="I302" s="209" t="s">
        <v>316</v>
      </c>
      <c r="J302" s="11"/>
      <c r="K302" s="11"/>
      <c r="L302" s="11"/>
      <c r="M302" s="11"/>
      <c r="N302" s="11"/>
      <c r="O302" s="41"/>
      <c r="P302" s="231">
        <v>10</v>
      </c>
      <c r="Q302" s="255"/>
      <c r="R302" s="204" t="s">
        <v>316</v>
      </c>
    </row>
    <row r="303" spans="1:16" ht="15.75" customHeight="1">
      <c r="A303" s="210"/>
      <c r="B303" s="211"/>
      <c r="C303" s="211"/>
      <c r="D303" s="212"/>
      <c r="E303" s="84"/>
      <c r="F303" s="213"/>
      <c r="G303" s="214"/>
      <c r="H303" s="214"/>
      <c r="I303" s="211"/>
      <c r="J303" s="11"/>
      <c r="K303" s="11"/>
      <c r="L303" s="11"/>
      <c r="M303" s="11"/>
      <c r="N303" s="11"/>
      <c r="O303" s="11"/>
      <c r="P303" s="11"/>
    </row>
    <row r="304" spans="1:16" ht="1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</row>
  </sheetData>
  <sheetProtection/>
  <mergeCells count="5">
    <mergeCell ref="M208:M211"/>
    <mergeCell ref="M212:M219"/>
    <mergeCell ref="A2:I2"/>
    <mergeCell ref="D1:I1"/>
    <mergeCell ref="G3:I3"/>
  </mergeCells>
  <printOptions/>
  <pageMargins left="0.7086614173228347" right="0.5118110236220472" top="0.7480314960629921" bottom="0.35433070866141736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2022-12-07T02:13:25Z</dcterms:modified>
  <cp:category/>
  <cp:version/>
  <cp:contentType/>
  <cp:contentStatus/>
</cp:coreProperties>
</file>