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исп. 2 кв. 2022\"/>
    </mc:Choice>
  </mc:AlternateContent>
  <xr:revisionPtr revIDLastSave="0" documentId="13_ncr:1_{0C81E49C-228E-4569-A45B-A43BB19CD4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ходы 2021" sheetId="2" r:id="rId1"/>
    <sheet name="Доходы 2022-2023" sheetId="6" r:id="rId2"/>
  </sheets>
  <definedNames>
    <definedName name="_xlnm.Print_Titles" localSheetId="0">'Доходы 2021'!$13:$15</definedName>
    <definedName name="_xlnm.Print_Area" localSheetId="0">'Доходы 2021'!$A$1:$AI$102</definedName>
  </definedNames>
  <calcPr calcId="191029"/>
</workbook>
</file>

<file path=xl/calcChain.xml><?xml version="1.0" encoding="utf-8"?>
<calcChain xmlns="http://schemas.openxmlformats.org/spreadsheetml/2006/main">
  <c r="P16" i="2" l="1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P28" i="2"/>
  <c r="Q28" i="2"/>
  <c r="R28" i="2"/>
  <c r="R25" i="2" s="1"/>
  <c r="R24" i="2" s="1"/>
  <c r="S28" i="2"/>
  <c r="T28" i="2"/>
  <c r="U28" i="2"/>
  <c r="V28" i="2"/>
  <c r="V25" i="2" s="1"/>
  <c r="V24" i="2" s="1"/>
  <c r="W28" i="2"/>
  <c r="X28" i="2"/>
  <c r="Y28" i="2"/>
  <c r="Z28" i="2"/>
  <c r="AA28" i="2"/>
  <c r="AB28" i="2"/>
  <c r="AB25" i="2" s="1"/>
  <c r="AB24" i="2" s="1"/>
  <c r="AC28" i="2"/>
  <c r="AC25" i="2" s="1"/>
  <c r="AC24" i="2" s="1"/>
  <c r="AD28" i="2"/>
  <c r="AD25" i="2" s="1"/>
  <c r="AD24" i="2" s="1"/>
  <c r="AE28" i="2"/>
  <c r="AF28" i="2"/>
  <c r="AG28" i="2"/>
  <c r="AH28" i="2"/>
  <c r="P30" i="2"/>
  <c r="P25" i="2" s="1"/>
  <c r="P24" i="2" s="1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O30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G45" i="2" s="1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O64" i="2"/>
  <c r="O100" i="2"/>
  <c r="O101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H90" i="2" s="1"/>
  <c r="O95" i="2"/>
  <c r="V97" i="2"/>
  <c r="W97" i="2"/>
  <c r="X97" i="2"/>
  <c r="Z97" i="2"/>
  <c r="P98" i="2"/>
  <c r="P97" i="2" s="1"/>
  <c r="Q98" i="2"/>
  <c r="Q97" i="2" s="1"/>
  <c r="R98" i="2"/>
  <c r="R97" i="2" s="1"/>
  <c r="S98" i="2"/>
  <c r="S97" i="2" s="1"/>
  <c r="T98" i="2"/>
  <c r="T97" i="2" s="1"/>
  <c r="U98" i="2"/>
  <c r="U97" i="2" s="1"/>
  <c r="V98" i="2"/>
  <c r="W98" i="2"/>
  <c r="X98" i="2"/>
  <c r="Y98" i="2"/>
  <c r="Y97" i="2" s="1"/>
  <c r="Z98" i="2"/>
  <c r="AA98" i="2"/>
  <c r="AA97" i="2" s="1"/>
  <c r="AB98" i="2"/>
  <c r="AB97" i="2" s="1"/>
  <c r="AC98" i="2"/>
  <c r="AC97" i="2" s="1"/>
  <c r="AD98" i="2"/>
  <c r="AD97" i="2" s="1"/>
  <c r="AE98" i="2"/>
  <c r="AE97" i="2" s="1"/>
  <c r="AF98" i="2"/>
  <c r="AF97" i="2" s="1"/>
  <c r="AG98" i="2"/>
  <c r="AG97" i="2" s="1"/>
  <c r="AH98" i="2"/>
  <c r="AH97" i="2" s="1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H69" i="2"/>
  <c r="P67" i="2"/>
  <c r="Q67" i="2"/>
  <c r="Q65" i="2" s="1"/>
  <c r="R67" i="2"/>
  <c r="R65" i="2" s="1"/>
  <c r="S67" i="2"/>
  <c r="S65" i="2" s="1"/>
  <c r="T67" i="2"/>
  <c r="U67" i="2"/>
  <c r="V67" i="2"/>
  <c r="W67" i="2"/>
  <c r="W65" i="2" s="1"/>
  <c r="X67" i="2"/>
  <c r="Y67" i="2"/>
  <c r="Z67" i="2"/>
  <c r="AA67" i="2"/>
  <c r="AB67" i="2"/>
  <c r="AC67" i="2"/>
  <c r="AC65" i="2" s="1"/>
  <c r="AD67" i="2"/>
  <c r="AE67" i="2"/>
  <c r="AE65" i="2" s="1"/>
  <c r="AF67" i="2"/>
  <c r="AF65" i="2" s="1"/>
  <c r="AG67" i="2"/>
  <c r="AH67" i="2"/>
  <c r="O67" i="2"/>
  <c r="O98" i="2"/>
  <c r="O97" i="2" s="1"/>
  <c r="O86" i="2"/>
  <c r="O71" i="2"/>
  <c r="O26" i="2"/>
  <c r="O25" i="2" s="1"/>
  <c r="O24" i="2" s="1"/>
  <c r="AH26" i="2"/>
  <c r="AH32" i="2"/>
  <c r="P93" i="2"/>
  <c r="Q93" i="2"/>
  <c r="R93" i="2"/>
  <c r="R90" i="2" s="1"/>
  <c r="S93" i="2"/>
  <c r="T93" i="2"/>
  <c r="U93" i="2"/>
  <c r="V93" i="2"/>
  <c r="W93" i="2"/>
  <c r="X93" i="2"/>
  <c r="Y93" i="2"/>
  <c r="Y90" i="2"/>
  <c r="Z93" i="2"/>
  <c r="AA93" i="2"/>
  <c r="AB93" i="2"/>
  <c r="AC93" i="2"/>
  <c r="AC90" i="2" s="1"/>
  <c r="AD93" i="2"/>
  <c r="AE93" i="2"/>
  <c r="AF93" i="2"/>
  <c r="AG93" i="2"/>
  <c r="AH93" i="2"/>
  <c r="P91" i="2"/>
  <c r="Q91" i="2"/>
  <c r="Q90" i="2" s="1"/>
  <c r="R91" i="2"/>
  <c r="S91" i="2"/>
  <c r="S90" i="2" s="1"/>
  <c r="T91" i="2"/>
  <c r="T90" i="2" s="1"/>
  <c r="U91" i="2"/>
  <c r="U90" i="2" s="1"/>
  <c r="V91" i="2"/>
  <c r="V90" i="2" s="1"/>
  <c r="W91" i="2"/>
  <c r="W90" i="2"/>
  <c r="X91" i="2"/>
  <c r="Y91" i="2"/>
  <c r="Z91" i="2"/>
  <c r="AA91" i="2"/>
  <c r="AA90" i="2" s="1"/>
  <c r="AB91" i="2"/>
  <c r="AC91" i="2"/>
  <c r="AD91" i="2"/>
  <c r="AD90" i="2" s="1"/>
  <c r="AE91" i="2"/>
  <c r="AE90" i="2"/>
  <c r="AF91" i="2"/>
  <c r="AG91" i="2"/>
  <c r="AG90" i="2" s="1"/>
  <c r="AH91" i="2"/>
  <c r="P90" i="2"/>
  <c r="X90" i="2"/>
  <c r="AB90" i="2"/>
  <c r="AF90" i="2"/>
  <c r="AH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P45" i="2"/>
  <c r="X45" i="2"/>
  <c r="AF45" i="2"/>
  <c r="P47" i="2"/>
  <c r="Q47" i="2"/>
  <c r="R47" i="2"/>
  <c r="S47" i="2"/>
  <c r="S45" i="2" s="1"/>
  <c r="T47" i="2"/>
  <c r="T45" i="2" s="1"/>
  <c r="U47" i="2"/>
  <c r="V47" i="2"/>
  <c r="V45" i="2" s="1"/>
  <c r="W47" i="2"/>
  <c r="W45" i="2" s="1"/>
  <c r="X47" i="2"/>
  <c r="Y47" i="2"/>
  <c r="Y45" i="2" s="1"/>
  <c r="Z47" i="2"/>
  <c r="Z45" i="2" s="1"/>
  <c r="AA47" i="2"/>
  <c r="AB47" i="2"/>
  <c r="AC47" i="2"/>
  <c r="AC45" i="2" s="1"/>
  <c r="AD47" i="2"/>
  <c r="AE47" i="2"/>
  <c r="AF47" i="2"/>
  <c r="AG47" i="2"/>
  <c r="AH47" i="2"/>
  <c r="P49" i="2"/>
  <c r="Q49" i="2"/>
  <c r="Q45" i="2" s="1"/>
  <c r="R49" i="2"/>
  <c r="S49" i="2"/>
  <c r="T49" i="2"/>
  <c r="U49" i="2"/>
  <c r="V49" i="2"/>
  <c r="W49" i="2"/>
  <c r="X49" i="2"/>
  <c r="Y49" i="2"/>
  <c r="Z49" i="2"/>
  <c r="AA49" i="2"/>
  <c r="AB49" i="2"/>
  <c r="AB45" i="2" s="1"/>
  <c r="AC49" i="2"/>
  <c r="AD49" i="2"/>
  <c r="AE49" i="2"/>
  <c r="AE45" i="2" s="1"/>
  <c r="AF49" i="2"/>
  <c r="AG49" i="2"/>
  <c r="AH49" i="2"/>
  <c r="V20" i="2"/>
  <c r="V19" i="2"/>
  <c r="AC20" i="2"/>
  <c r="AC19" i="2"/>
  <c r="AD20" i="2"/>
  <c r="AD19" i="2"/>
  <c r="V37" i="2"/>
  <c r="AB37" i="2"/>
  <c r="P43" i="2"/>
  <c r="P40" i="2" s="1"/>
  <c r="P37" i="2" s="1"/>
  <c r="Q43" i="2"/>
  <c r="R43" i="2"/>
  <c r="R40" i="2"/>
  <c r="R37" i="2" s="1"/>
  <c r="S43" i="2"/>
  <c r="T43" i="2"/>
  <c r="U43" i="2"/>
  <c r="V43" i="2"/>
  <c r="V40" i="2"/>
  <c r="W43" i="2"/>
  <c r="W40" i="2" s="1"/>
  <c r="X43" i="2"/>
  <c r="X40" i="2" s="1"/>
  <c r="Y43" i="2"/>
  <c r="Y40" i="2"/>
  <c r="Z43" i="2"/>
  <c r="Z40" i="2"/>
  <c r="AA43" i="2"/>
  <c r="AB43" i="2"/>
  <c r="AC43" i="2"/>
  <c r="AD43" i="2"/>
  <c r="AE43" i="2"/>
  <c r="AF43" i="2"/>
  <c r="AG43" i="2"/>
  <c r="AG40" i="2"/>
  <c r="AH43" i="2"/>
  <c r="AH41" i="2"/>
  <c r="AB40" i="2"/>
  <c r="P41" i="2"/>
  <c r="Q41" i="2"/>
  <c r="Q40" i="2" s="1"/>
  <c r="Q37" i="2" s="1"/>
  <c r="R41" i="2"/>
  <c r="S41" i="2"/>
  <c r="S40" i="2" s="1"/>
  <c r="T41" i="2"/>
  <c r="T40" i="2" s="1"/>
  <c r="U41" i="2"/>
  <c r="U40" i="2" s="1"/>
  <c r="V41" i="2"/>
  <c r="W41" i="2"/>
  <c r="X41" i="2"/>
  <c r="Y41" i="2"/>
  <c r="Z41" i="2"/>
  <c r="AA41" i="2"/>
  <c r="AA40" i="2" s="1"/>
  <c r="AA37" i="2" s="1"/>
  <c r="AB41" i="2"/>
  <c r="AC41" i="2"/>
  <c r="AC40" i="2" s="1"/>
  <c r="AC37" i="2" s="1"/>
  <c r="AD41" i="2"/>
  <c r="AD40" i="2" s="1"/>
  <c r="AD37" i="2" s="1"/>
  <c r="AE41" i="2"/>
  <c r="AE40" i="2" s="1"/>
  <c r="AF41" i="2"/>
  <c r="AF40" i="2" s="1"/>
  <c r="AG41" i="2"/>
  <c r="P38" i="2"/>
  <c r="Q38" i="2"/>
  <c r="R38" i="2"/>
  <c r="S38" i="2"/>
  <c r="T38" i="2"/>
  <c r="U38" i="2"/>
  <c r="V38" i="2"/>
  <c r="W38" i="2"/>
  <c r="W37" i="2" s="1"/>
  <c r="X38" i="2"/>
  <c r="X37" i="2" s="1"/>
  <c r="Y38" i="2"/>
  <c r="Y37" i="2" s="1"/>
  <c r="Z38" i="2"/>
  <c r="Z37" i="2" s="1"/>
  <c r="AA38" i="2"/>
  <c r="AB38" i="2"/>
  <c r="AC38" i="2"/>
  <c r="AD38" i="2"/>
  <c r="AE38" i="2"/>
  <c r="AF38" i="2"/>
  <c r="AG38" i="2"/>
  <c r="AG37" i="2" s="1"/>
  <c r="AH38" i="2"/>
  <c r="P34" i="2"/>
  <c r="Q34" i="2"/>
  <c r="R34" i="2"/>
  <c r="Y34" i="2"/>
  <c r="AA34" i="2"/>
  <c r="AB34" i="2"/>
  <c r="AC34" i="2"/>
  <c r="AD34" i="2"/>
  <c r="AH35" i="2"/>
  <c r="AH34" i="2" s="1"/>
  <c r="P35" i="2"/>
  <c r="Q35" i="2"/>
  <c r="R35" i="2"/>
  <c r="S35" i="2"/>
  <c r="S34" i="2" s="1"/>
  <c r="T35" i="2"/>
  <c r="T34" i="2" s="1"/>
  <c r="U35" i="2"/>
  <c r="U34" i="2" s="1"/>
  <c r="V35" i="2"/>
  <c r="V34" i="2" s="1"/>
  <c r="W35" i="2"/>
  <c r="W34" i="2" s="1"/>
  <c r="X35" i="2"/>
  <c r="X34" i="2" s="1"/>
  <c r="Y35" i="2"/>
  <c r="Z35" i="2"/>
  <c r="Z34" i="2" s="1"/>
  <c r="AA35" i="2"/>
  <c r="AB35" i="2"/>
  <c r="AC35" i="2"/>
  <c r="AD35" i="2"/>
  <c r="AE35" i="2"/>
  <c r="AE34" i="2" s="1"/>
  <c r="AF35" i="2"/>
  <c r="AF34" i="2" s="1"/>
  <c r="AG35" i="2"/>
  <c r="AG34" i="2" s="1"/>
  <c r="Z25" i="2"/>
  <c r="Z24" i="2" s="1"/>
  <c r="Q25" i="2"/>
  <c r="Q24" i="2" s="1"/>
  <c r="T25" i="2"/>
  <c r="T24" i="2" s="1"/>
  <c r="X25" i="2"/>
  <c r="X24" i="2"/>
  <c r="AF25" i="2"/>
  <c r="AF24" i="2" s="1"/>
  <c r="AG25" i="2"/>
  <c r="AG24" i="2" s="1"/>
  <c r="U20" i="2"/>
  <c r="U19" i="2" s="1"/>
  <c r="Y25" i="2"/>
  <c r="Y24" i="2" s="1"/>
  <c r="P20" i="2"/>
  <c r="P19" i="2"/>
  <c r="Q20" i="2"/>
  <c r="Q19" i="2" s="1"/>
  <c r="R20" i="2"/>
  <c r="R19" i="2"/>
  <c r="S20" i="2"/>
  <c r="S19" i="2" s="1"/>
  <c r="T20" i="2"/>
  <c r="T19" i="2" s="1"/>
  <c r="W20" i="2"/>
  <c r="W19" i="2" s="1"/>
  <c r="X20" i="2"/>
  <c r="X19" i="2"/>
  <c r="Y20" i="2"/>
  <c r="Y19" i="2" s="1"/>
  <c r="Z20" i="2"/>
  <c r="Z19" i="2"/>
  <c r="AA20" i="2"/>
  <c r="AA19" i="2" s="1"/>
  <c r="AB20" i="2"/>
  <c r="AB19" i="2" s="1"/>
  <c r="AE20" i="2"/>
  <c r="AE19" i="2" s="1"/>
  <c r="AF20" i="2"/>
  <c r="AF19" i="2"/>
  <c r="AG20" i="2"/>
  <c r="AG19" i="2" s="1"/>
  <c r="AH20" i="2"/>
  <c r="AH19" i="2" s="1"/>
  <c r="Z90" i="2"/>
  <c r="W25" i="2"/>
  <c r="W24" i="2" s="1"/>
  <c r="S25" i="2"/>
  <c r="S24" i="2" s="1"/>
  <c r="AI19" i="2"/>
  <c r="AI43" i="2"/>
  <c r="AI38" i="2"/>
  <c r="AI35" i="2"/>
  <c r="AI34" i="2" s="1"/>
  <c r="AI49" i="2"/>
  <c r="AI47" i="2"/>
  <c r="AI45" i="2"/>
  <c r="AI62" i="2"/>
  <c r="AI61" i="2" s="1"/>
  <c r="AI53" i="2"/>
  <c r="AI52" i="2" s="1"/>
  <c r="AI51" i="2" s="1"/>
  <c r="AI24" i="2"/>
  <c r="AI69" i="2"/>
  <c r="AI93" i="2"/>
  <c r="AI91" i="2"/>
  <c r="AI84" i="2"/>
  <c r="AI88" i="2"/>
  <c r="O72" i="6"/>
  <c r="O71" i="6" s="1"/>
  <c r="P72" i="6"/>
  <c r="P71" i="6"/>
  <c r="Q72" i="6"/>
  <c r="Q71" i="6" s="1"/>
  <c r="R72" i="6"/>
  <c r="R71" i="6"/>
  <c r="S72" i="6"/>
  <c r="S71" i="6" s="1"/>
  <c r="T72" i="6"/>
  <c r="T71" i="6" s="1"/>
  <c r="U72" i="6"/>
  <c r="U71" i="6" s="1"/>
  <c r="V72" i="6"/>
  <c r="V71" i="6"/>
  <c r="W72" i="6"/>
  <c r="W71" i="6" s="1"/>
  <c r="X72" i="6"/>
  <c r="X71" i="6"/>
  <c r="Y72" i="6"/>
  <c r="Y71" i="6" s="1"/>
  <c r="Z72" i="6"/>
  <c r="Z71" i="6" s="1"/>
  <c r="AA72" i="6"/>
  <c r="N72" i="6"/>
  <c r="AI64" i="2"/>
  <c r="O35" i="6"/>
  <c r="O34" i="6"/>
  <c r="O18" i="6" s="1"/>
  <c r="P35" i="6"/>
  <c r="P34" i="6"/>
  <c r="P18" i="6"/>
  <c r="Q35" i="6"/>
  <c r="Q34" i="6"/>
  <c r="Q18" i="6" s="1"/>
  <c r="R35" i="6"/>
  <c r="R34" i="6" s="1"/>
  <c r="R18" i="6" s="1"/>
  <c r="S35" i="6"/>
  <c r="S34" i="6"/>
  <c r="S18" i="6" s="1"/>
  <c r="T35" i="6"/>
  <c r="T34" i="6"/>
  <c r="T18" i="6"/>
  <c r="U35" i="6"/>
  <c r="U34" i="6"/>
  <c r="U18" i="6" s="1"/>
  <c r="V35" i="6"/>
  <c r="V34" i="6" s="1"/>
  <c r="V18" i="6" s="1"/>
  <c r="W35" i="6"/>
  <c r="W34" i="6"/>
  <c r="W18" i="6" s="1"/>
  <c r="X35" i="6"/>
  <c r="X34" i="6"/>
  <c r="X18" i="6"/>
  <c r="Y35" i="6"/>
  <c r="Y34" i="6"/>
  <c r="Y18" i="6" s="1"/>
  <c r="Z35" i="6"/>
  <c r="Z34" i="6" s="1"/>
  <c r="Z18" i="6" s="1"/>
  <c r="AA35" i="6"/>
  <c r="AA34" i="6"/>
  <c r="N35" i="6"/>
  <c r="N34" i="6"/>
  <c r="O32" i="6"/>
  <c r="O25" i="6"/>
  <c r="P32" i="6"/>
  <c r="P25" i="6"/>
  <c r="Q32" i="6"/>
  <c r="Q25" i="6"/>
  <c r="R32" i="6"/>
  <c r="R25" i="6"/>
  <c r="S32" i="6"/>
  <c r="S25" i="6"/>
  <c r="T32" i="6"/>
  <c r="T25" i="6"/>
  <c r="U32" i="6"/>
  <c r="U25" i="6"/>
  <c r="V32" i="6"/>
  <c r="V25" i="6"/>
  <c r="W32" i="6"/>
  <c r="W25" i="6"/>
  <c r="X32" i="6"/>
  <c r="X25" i="6"/>
  <c r="Y32" i="6"/>
  <c r="Y25" i="6"/>
  <c r="Z32" i="6"/>
  <c r="Z25" i="6"/>
  <c r="AA32" i="6"/>
  <c r="N32" i="6"/>
  <c r="O35" i="2"/>
  <c r="O34" i="2"/>
  <c r="O32" i="2"/>
  <c r="AA91" i="6"/>
  <c r="AA89" i="6"/>
  <c r="AA87" i="6"/>
  <c r="AA84" i="6"/>
  <c r="AA71" i="6"/>
  <c r="AA65" i="6" s="1"/>
  <c r="AA64" i="6" s="1"/>
  <c r="AA82" i="6"/>
  <c r="AA80" i="6"/>
  <c r="AA78" i="6"/>
  <c r="AA77" i="6"/>
  <c r="AA76" i="6" s="1"/>
  <c r="AA74" i="6"/>
  <c r="AA69" i="6"/>
  <c r="AA66" i="6"/>
  <c r="AA68" i="6" s="1"/>
  <c r="AA62" i="6"/>
  <c r="AA61" i="6"/>
  <c r="AA53" i="6"/>
  <c r="AA52" i="6" s="1"/>
  <c r="AA51" i="6" s="1"/>
  <c r="AA49" i="6"/>
  <c r="AA47" i="6"/>
  <c r="AA46" i="6" s="1"/>
  <c r="AA45" i="6" s="1"/>
  <c r="AA43" i="6"/>
  <c r="AA41" i="6"/>
  <c r="AA38" i="6"/>
  <c r="AA30" i="6"/>
  <c r="AA28" i="6"/>
  <c r="AA26" i="6"/>
  <c r="AA25" i="6" s="1"/>
  <c r="AA24" i="6" s="1"/>
  <c r="AA20" i="6"/>
  <c r="AA19" i="6"/>
  <c r="N91" i="6"/>
  <c r="N89" i="6"/>
  <c r="N87" i="6"/>
  <c r="N84" i="6"/>
  <c r="N71" i="6" s="1"/>
  <c r="N82" i="6"/>
  <c r="N80" i="6"/>
  <c r="N78" i="6"/>
  <c r="N77" i="6" s="1"/>
  <c r="N76" i="6" s="1"/>
  <c r="N74" i="6"/>
  <c r="N69" i="6"/>
  <c r="N66" i="6" s="1"/>
  <c r="N62" i="6"/>
  <c r="N61" i="6"/>
  <c r="N53" i="6"/>
  <c r="N52" i="6" s="1"/>
  <c r="N51" i="6" s="1"/>
  <c r="N49" i="6"/>
  <c r="N47" i="6"/>
  <c r="N43" i="6"/>
  <c r="N41" i="6"/>
  <c r="N38" i="6"/>
  <c r="N30" i="6"/>
  <c r="N28" i="6"/>
  <c r="N26" i="6"/>
  <c r="N25" i="6" s="1"/>
  <c r="N24" i="6" s="1"/>
  <c r="N20" i="6"/>
  <c r="N19" i="6"/>
  <c r="O93" i="2"/>
  <c r="O91" i="2"/>
  <c r="O90" i="2" s="1"/>
  <c r="O88" i="2"/>
  <c r="O84" i="2"/>
  <c r="O73" i="2" s="1"/>
  <c r="O82" i="2"/>
  <c r="O80" i="2"/>
  <c r="O79" i="2"/>
  <c r="O78" i="2"/>
  <c r="N46" i="6"/>
  <c r="N45" i="6"/>
  <c r="N86" i="6"/>
  <c r="AA86" i="6"/>
  <c r="AA40" i="6"/>
  <c r="AA37" i="6"/>
  <c r="N40" i="6"/>
  <c r="N37" i="6"/>
  <c r="O76" i="2"/>
  <c r="O74" i="2"/>
  <c r="O69" i="2"/>
  <c r="O66" i="2" s="1"/>
  <c r="O62" i="2"/>
  <c r="O61" i="2" s="1"/>
  <c r="O53" i="2"/>
  <c r="O52" i="2"/>
  <c r="O51" i="2"/>
  <c r="O47" i="2"/>
  <c r="O49" i="2"/>
  <c r="O46" i="2" s="1"/>
  <c r="O45" i="2" s="1"/>
  <c r="O38" i="2"/>
  <c r="O41" i="2"/>
  <c r="O40" i="2" s="1"/>
  <c r="O37" i="2" s="1"/>
  <c r="O28" i="2"/>
  <c r="O20" i="2"/>
  <c r="O19" i="2" s="1"/>
  <c r="AH46" i="2" l="1"/>
  <c r="AH45" i="2" s="1"/>
  <c r="AA25" i="2"/>
  <c r="AA24" i="2" s="1"/>
  <c r="U25" i="2"/>
  <c r="U24" i="2" s="1"/>
  <c r="AE25" i="2"/>
  <c r="AE24" i="2" s="1"/>
  <c r="AH25" i="2"/>
  <c r="AH24" i="2" s="1"/>
  <c r="AH40" i="2"/>
  <c r="AH37" i="2" s="1"/>
  <c r="AD45" i="2"/>
  <c r="R45" i="2"/>
  <c r="AA45" i="2"/>
  <c r="U45" i="2"/>
  <c r="AB65" i="2"/>
  <c r="P65" i="2"/>
  <c r="Z65" i="2"/>
  <c r="X65" i="2"/>
  <c r="Y65" i="2"/>
  <c r="AH65" i="2"/>
  <c r="O18" i="2"/>
  <c r="T65" i="2"/>
  <c r="AD65" i="2"/>
  <c r="AA18" i="6"/>
  <c r="AA16" i="6" s="1"/>
  <c r="N18" i="6"/>
  <c r="AA65" i="2"/>
  <c r="AF37" i="2"/>
  <c r="S37" i="2"/>
  <c r="O65" i="2"/>
  <c r="V65" i="2"/>
  <c r="N65" i="6"/>
  <c r="N64" i="6" s="1"/>
  <c r="N68" i="6"/>
  <c r="U37" i="2"/>
  <c r="T37" i="2"/>
  <c r="AE37" i="2"/>
  <c r="AG65" i="2"/>
  <c r="U65" i="2"/>
  <c r="AH18" i="2" l="1"/>
  <c r="AH16" i="2" s="1"/>
  <c r="O16" i="2"/>
  <c r="N16" i="6"/>
</calcChain>
</file>

<file path=xl/sharedStrings.xml><?xml version="1.0" encoding="utf-8"?>
<sst xmlns="http://schemas.openxmlformats.org/spreadsheetml/2006/main" count="638" uniqueCount="279">
  <si>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</si>
  <si>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</si>
  <si>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</si>
  <si>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</si>
  <si>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</si>
  <si>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</si>
  <si>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</si>
  <si>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</si>
  <si>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</si>
  <si>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</si>
  <si>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</si>
  <si>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</si>
  <si>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</si>
  <si>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</si>
  <si>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</si>
  <si>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</si>
  <si>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</si>
  <si>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</si>
  <si>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</si>
  <si>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</si>
  <si>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</si>
  <si>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</si>
  <si>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</si>
  <si>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</si>
  <si>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</si>
  <si>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</si>
  <si>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</si>
  <si>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</si>
  <si>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</si>
  <si>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</si>
  <si>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</si>
  <si>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</si>
  <si>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</si>
  <si>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</si>
  <si>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</si>
  <si>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</si>
  <si>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</si>
  <si>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</si>
  <si>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</si>
  <si>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</si>
  <si>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</si>
  <si>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</si>
  <si>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</si>
  <si>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</si>
  <si>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</si>
  <si>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</si>
  <si>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</si>
  <si>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</si>
  <si>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</si>
  <si>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</si>
  <si>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</si>
  <si>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</si>
  <si>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</si>
  <si>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</si>
  <si>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</si>
  <si>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</si>
  <si>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</si>
  <si>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</si>
  <si>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</si>
  <si>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</si>
  <si>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</si>
  <si>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</si>
  <si>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</si>
  <si>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</si>
  <si>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</si>
  <si>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</si>
  <si>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</si>
  <si>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</si>
  <si>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</si>
  <si>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</si>
  <si>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</si>
  <si>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</si>
  <si>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</si>
  <si>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</si>
  <si>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</si>
  <si>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</si>
  <si>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</si>
  <si>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</si>
  <si>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</si>
  <si>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</si>
  <si>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</si>
  <si>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</si>
  <si>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</si>
  <si>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</si>
  <si>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</si>
  <si>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</si>
  <si>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</si>
  <si>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</si>
  <si>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</si>
  <si>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</si>
  <si>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</si>
  <si>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</si>
  <si>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</si>
  <si>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</si>
  <si>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</si>
  <si>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</si>
  <si>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</si>
  <si>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</si>
  <si>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</si>
  <si>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</si>
  <si>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</si>
  <si>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</si>
  <si>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</si>
  <si>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</si>
  <si>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</si>
  <si>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</si>
  <si>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</si>
  <si>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</si>
  <si>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</si>
  <si>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</si>
  <si>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</si>
  <si>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</si>
  <si>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</si>
  <si>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000 1160709010 0000 140</t>
  </si>
  <si>
    <t xml:space="preserve">  ПРОЧИЕ НЕНАЛОГОВЫЕ ДОХОДЫ</t>
  </si>
  <si>
    <t xml:space="preserve"> 000 1170000000 0000 000</t>
  </si>
  <si>
    <t xml:space="preserve">  Средства самообложения граждан</t>
  </si>
  <si>
    <t xml:space="preserve"> 000 1171400000 0000 150</t>
  </si>
  <si>
    <t xml:space="preserve">  Средства самообложения граждан, зачисляемые в бюджеты сельских поселений</t>
  </si>
  <si>
    <t xml:space="preserve"> 000 1171403010 0000 150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</si>
  <si>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</si>
  <si>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</si>
  <si>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</si>
  <si>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</si>
  <si>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</si>
  <si>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</si>
  <si>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</si>
  <si>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</si>
  <si>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</si>
  <si>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</si>
  <si>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</si>
  <si>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</si>
  <si>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</si>
  <si>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000 2022029910 0000 150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</si>
  <si>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</si>
  <si>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000 2022030000 0000 150</t>
  </si>
  <si>
    <t xml:space="preserve">  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</si>
  <si>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000 2022030010 0000 150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</si>
  <si>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</si>
  <si>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</si>
  <si>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</si>
  <si>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000 2022030210 0000 150</t>
  </si>
  <si>
    <t xml:space="preserve">  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</si>
  <si>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000 2022539300 0000 150</t>
  </si>
  <si>
    <t xml:space="preserve">  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</si>
  <si>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000 2022539310 0000 150</t>
  </si>
  <si>
    <t xml:space="preserve">  Прочие субсидии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</si>
  <si>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</si>
  <si>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</si>
  <si>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</si>
  <si>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</si>
  <si>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</si>
  <si>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</si>
  <si>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</si>
  <si>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</si>
  <si>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</si>
  <si>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оплату жилищно- коммунальных услуг отдельным категориям граждан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</si>
  <si>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</si>
  <si>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000 2023525010 0000 150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</si>
  <si>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</si>
  <si>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</si>
  <si>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</si>
  <si>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</si>
  <si>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</si>
  <si>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</si>
  <si>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000 2070503010 0000 150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</si>
  <si>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</si>
  <si>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</si>
  <si>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</si>
  <si>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</si>
  <si>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</si>
  <si>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</si>
  <si>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</si>
  <si>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</si>
  <si>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</si>
  <si>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000 1 03 02231 01 0000 110</t>
  </si>
  <si>
    <t xml:space="preserve"> 000 1 03 02240 01 0000 110</t>
  </si>
  <si>
    <t xml:space="preserve"> 000 1 03 02241 01 0000 110</t>
  </si>
  <si>
    <t xml:space="preserve"> 000 1 03 02250 01 0000 110</t>
  </si>
  <si>
    <t xml:space="preserve"> 000 1 03 02251 01 0000 110</t>
  </si>
  <si>
    <t xml:space="preserve"> 000 1 03 02260 01 0000 110</t>
  </si>
  <si>
    <t xml:space="preserve"> 000 1 03 02261 01 0000 110</t>
  </si>
  <si>
    <t xml:space="preserve"> 000 1 06 00000 00 0000 000</t>
  </si>
  <si>
    <t xml:space="preserve"> 000 1 06 01000 00 0000 110</t>
  </si>
  <si>
    <t xml:space="preserve"> 000 1 06 01030 10 0000 110</t>
  </si>
  <si>
    <t xml:space="preserve"> 000 1 06 06000 00 0000 110</t>
  </si>
  <si>
    <t xml:space="preserve"> 000 1 06 06030 00 0000 110</t>
  </si>
  <si>
    <t xml:space="preserve"> 000 1 06 06033 10 0000 110</t>
  </si>
  <si>
    <t xml:space="preserve"> 000 1 06 06040 00 0000 110</t>
  </si>
  <si>
    <t xml:space="preserve"> 000 1 06 06043 10 0000 110</t>
  </si>
  <si>
    <t xml:space="preserve"> 000 1 11 00000 00 0000 000</t>
  </si>
  <si>
    <t xml:space="preserve"> 000 1 11 05000 00 0000 120</t>
  </si>
  <si>
    <t xml:space="preserve"> 000 1 11 05020 00 0000 120</t>
  </si>
  <si>
    <t xml:space="preserve"> 000 1 11 05025 10 0000 120</t>
  </si>
  <si>
    <t xml:space="preserve"> 000 1 11 05030 00 0000 120</t>
  </si>
  <si>
    <t xml:space="preserve"> 000 1 11 05035 10 0000 120</t>
  </si>
  <si>
    <t xml:space="preserve"> 000 1 13 00000 00 0000 000</t>
  </si>
  <si>
    <t xml:space="preserve"> 000 1 13 02000 00 0000 130</t>
  </si>
  <si>
    <t xml:space="preserve"> 000 1 13 02060 00 0000 130</t>
  </si>
  <si>
    <t xml:space="preserve"> 000 1 13 02065 10 0000 130</t>
  </si>
  <si>
    <t xml:space="preserve"> 000 1 13 02990 00 0000 130</t>
  </si>
  <si>
    <t xml:space="preserve"> 000 1 13 02995 10 0000 130</t>
  </si>
  <si>
    <t xml:space="preserve"> 000 1 16 00000 00 0000 000</t>
  </si>
  <si>
    <t xml:space="preserve"> 000 1 16 07000 00 0000 140</t>
  </si>
  <si>
    <t xml:space="preserve"> 000 1 16 07090 00 0000 140</t>
  </si>
  <si>
    <t xml:space="preserve"> 000 1 16 07090 10 0000 140</t>
  </si>
  <si>
    <t xml:space="preserve"> 000 1 17 00000 00 0000 000</t>
  </si>
  <si>
    <t xml:space="preserve"> 000 1 17 14000 00 0000 150</t>
  </si>
  <si>
    <t xml:space="preserve"> 000 1 17 14030 10 0000 150</t>
  </si>
  <si>
    <t xml:space="preserve"> 000 2 00 00000 00 0000 000</t>
  </si>
  <si>
    <t xml:space="preserve"> 000 2 02 00000 00 0000 000</t>
  </si>
  <si>
    <t xml:space="preserve"> 000 2 02 10000 00 0000 150</t>
  </si>
  <si>
    <t xml:space="preserve"> 000 2 02 15002 00 0000 150</t>
  </si>
  <si>
    <t xml:space="preserve"> 000 2 02 15002 10 0000 150</t>
  </si>
  <si>
    <t xml:space="preserve"> 000 2 02 16001 00 0000 150</t>
  </si>
  <si>
    <t xml:space="preserve"> 000 2 02 16001 10 0000 150</t>
  </si>
  <si>
    <t xml:space="preserve"> 000 2 02 20000 00 0000 150</t>
  </si>
  <si>
    <t xml:space="preserve"> 000 2 02 20299 00 0000 150</t>
  </si>
  <si>
    <t xml:space="preserve"> 000 2 02 20299 10 0000 150</t>
  </si>
  <si>
    <t xml:space="preserve"> 000 2 0 220300 00 0000 150</t>
  </si>
  <si>
    <t xml:space="preserve"> 000 2 0 220300 10 0000 150</t>
  </si>
  <si>
    <t xml:space="preserve"> 000 2 02 20302 00 0000 150</t>
  </si>
  <si>
    <t xml:space="preserve"> 000 2 02 25393 00 0000 150</t>
  </si>
  <si>
    <t xml:space="preserve"> 000 2 02 25393 10 0000 150</t>
  </si>
  <si>
    <t xml:space="preserve"> 000 2 02 29999 00 0000 150</t>
  </si>
  <si>
    <t xml:space="preserve"> 000 2 02 29999 10 0000 150</t>
  </si>
  <si>
    <t xml:space="preserve"> 000 2 02 30000 00 0000 150</t>
  </si>
  <si>
    <t xml:space="preserve"> 000 2 02 30024 00 0000 150</t>
  </si>
  <si>
    <t xml:space="preserve"> 000 2 02 30024 10 0000 150</t>
  </si>
  <si>
    <t xml:space="preserve"> 000 2 02 35118 00 0000 150</t>
  </si>
  <si>
    <t xml:space="preserve"> 000 2 02 35118 10 0000 150</t>
  </si>
  <si>
    <t xml:space="preserve"> 000 2 02 35250 00 0000 150</t>
  </si>
  <si>
    <t xml:space="preserve"> 000 2 02 35250 10 0000 150</t>
  </si>
  <si>
    <t xml:space="preserve"> 000 2 02 40000 00 0000 150</t>
  </si>
  <si>
    <t xml:space="preserve"> 000 2 02 49999 00 0000 150</t>
  </si>
  <si>
    <t xml:space="preserve"> 000 2 02 49999 10 0000 150</t>
  </si>
  <si>
    <t xml:space="preserve"> 000 2 07 00000 00 0000 000</t>
  </si>
  <si>
    <t xml:space="preserve"> 000 2 07 05000 10 0000 150</t>
  </si>
  <si>
    <t xml:space="preserve"> 000 2 07 05030 10 0000 150</t>
  </si>
  <si>
    <t>Субсидии бюджетам на строительство, модернизацию , ремонт и содержание автомобильных дорог общего пользования, в том числе дорог в поселениях(за исключением автомобильных  автомобильных дорог федерального значения)</t>
  </si>
  <si>
    <t>000 2 02 20041 00 000 150</t>
  </si>
  <si>
    <t>000 2 02 20041 10 000 150</t>
  </si>
  <si>
    <t>Субсидия бюджетам на поддержку отрасли культуры</t>
  </si>
  <si>
    <t xml:space="preserve"> 000 2 02 20302 10 0000 150</t>
  </si>
  <si>
    <t>000 2 02 25519 00 0000 150</t>
  </si>
  <si>
    <t>(тыс. руб.)</t>
  </si>
  <si>
    <t>000 8 50 00000 00 0000 000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</si>
  <si>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</si>
  <si>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</si>
  <si>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</si>
  <si>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</si>
  <si>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 xml:space="preserve">000 1 05 03010 01 0000 110 </t>
  </si>
  <si>
    <t>План 2022 год</t>
  </si>
  <si>
    <t>План 2023 год</t>
  </si>
  <si>
    <t>от 21.12.2020 № 27</t>
  </si>
  <si>
    <t>000 2 02 25467 00 0000 150</t>
  </si>
  <si>
    <t>000 2 02 25467 10 0000 150</t>
  </si>
  <si>
    <t>Субсидия бюджетам на обеспечение развития и укрепления материально-технической базы домов культуры  в населенных пунктах с числом жителей до 50 тысяч человек</t>
  </si>
  <si>
    <t>Субсидия бюджетам  сельских поселений на обеспечение развития и укрепления материально-технической базы домов культуры  в населенных пунктах с числом жителей до 50 тысяч человек</t>
  </si>
  <si>
    <t xml:space="preserve">Приложение 8 к решению Совета депутатов Краснопольского сельсовета "О бюджете муниципального образования Краснопольский  сельсовет на 2021 год и плановый период 2022 и 2023 годов" </t>
  </si>
  <si>
    <t>Доходы бюджета муниципального образования Краснопольский сельсовет на   2022-2023 годов</t>
  </si>
  <si>
    <t xml:space="preserve">                                                                                                                                                                   </t>
  </si>
  <si>
    <t>(руб.)</t>
  </si>
  <si>
    <t>исполнение</t>
  </si>
  <si>
    <t>% исполнения</t>
  </si>
  <si>
    <t>Прочие дотации бюджетам</t>
  </si>
  <si>
    <t>Прочие дотации бюджетам сельских поселений</t>
  </si>
  <si>
    <t>000 2 02 19999 10 0000 150</t>
  </si>
  <si>
    <t>000 2 02 19999 00 0000 150</t>
  </si>
  <si>
    <t>Субсидии бюджетам на развитие сети учреждений культурно-досугового типа</t>
  </si>
  <si>
    <t>000 2 02 25513 10 0000 150</t>
  </si>
  <si>
    <t>000 2 02 25513 00 0000 150</t>
  </si>
  <si>
    <t xml:space="preserve"> 000 2 02 15009 10 0000 150</t>
  </si>
  <si>
    <t xml:space="preserve"> 000 2 02 15009 00 0000 150</t>
  </si>
  <si>
    <t xml:space="preserve">Приложение 3 к постановлению администрации Краснопольского сельсовета "Об исполнении бюджета муниципального образования Краснопольский  сельсовет за 2 квартал 2022 года" </t>
  </si>
  <si>
    <t xml:space="preserve">от 12.08.2022 №27 </t>
  </si>
  <si>
    <t xml:space="preserve">   Отчет об исполнении доходов бюджета муниципального образования  Краснопольский сельсовет за  2 квартал 2022 года</t>
  </si>
  <si>
    <t>817790,0</t>
  </si>
  <si>
    <t>155972,0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</si>
</sst>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"/>
    <numFmt numFmtId="166" formatCode="#,##0.0000"/>
  </numFmts>
  <fonts count="30" x14ac:knownFonts="1">
    <font>
      <sz val="11"/>
      <name val="Calibri"/>
      <family val="2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3">
    <xf numFmtId="0" fontId="0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9" fillId="0" borderId="13"/>
    <xf numFmtId="0" fontId="20" fillId="0" borderId="13"/>
    <xf numFmtId="0" fontId="21" fillId="0" borderId="13"/>
    <xf numFmtId="0" fontId="19" fillId="0" borderId="14">
      <alignment horizontal="left" wrapText="1" indent="1"/>
    </xf>
    <xf numFmtId="0" fontId="19" fillId="0" borderId="15">
      <alignment horizontal="left" wrapText="1"/>
    </xf>
    <xf numFmtId="0" fontId="19" fillId="0" borderId="15">
      <alignment horizontal="left" wrapText="1" indent="2"/>
    </xf>
    <xf numFmtId="0" fontId="19" fillId="0" borderId="16">
      <alignment horizontal="left" wrapText="1" indent="2"/>
    </xf>
    <xf numFmtId="0" fontId="20" fillId="0" borderId="17"/>
    <xf numFmtId="0" fontId="19" fillId="0" borderId="0">
      <alignment horizontal="center" wrapText="1"/>
    </xf>
    <xf numFmtId="49" fontId="19" fillId="0" borderId="13">
      <alignment horizontal="left"/>
    </xf>
    <xf numFmtId="49" fontId="19" fillId="0" borderId="18">
      <alignment horizontal="center" wrapText="1"/>
    </xf>
    <xf numFmtId="49" fontId="19" fillId="0" borderId="18">
      <alignment horizontal="center" shrinkToFit="1"/>
    </xf>
    <xf numFmtId="0" fontId="21" fillId="0" borderId="0">
      <alignment horizontal="center"/>
    </xf>
    <xf numFmtId="49" fontId="19" fillId="0" borderId="19">
      <alignment horizontal="center"/>
    </xf>
    <xf numFmtId="49" fontId="19" fillId="0" borderId="19">
      <alignment horizontal="center" shrinkToFit="1"/>
    </xf>
    <xf numFmtId="0" fontId="19" fillId="0" borderId="20">
      <alignment horizontal="left" wrapText="1" indent="1"/>
    </xf>
    <xf numFmtId="0" fontId="19" fillId="0" borderId="21">
      <alignment horizontal="left" wrapText="1"/>
    </xf>
    <xf numFmtId="0" fontId="19" fillId="0" borderId="21">
      <alignment horizontal="left" wrapText="1" indent="2"/>
    </xf>
    <xf numFmtId="0" fontId="19" fillId="0" borderId="20">
      <alignment horizontal="left" wrapText="1" indent="2"/>
    </xf>
    <xf numFmtId="0" fontId="20" fillId="0" borderId="22"/>
    <xf numFmtId="0" fontId="20" fillId="0" borderId="23"/>
    <xf numFmtId="0" fontId="21" fillId="0" borderId="24">
      <alignment horizontal="center" vertical="center" textRotation="90" wrapText="1"/>
    </xf>
    <xf numFmtId="0" fontId="21" fillId="0" borderId="17">
      <alignment horizontal="center" vertical="center" textRotation="90" wrapText="1"/>
    </xf>
    <xf numFmtId="0" fontId="19" fillId="0" borderId="0">
      <alignment vertical="center"/>
    </xf>
    <xf numFmtId="0" fontId="21" fillId="0" borderId="13">
      <alignment horizontal="center" vertical="center" textRotation="90" wrapText="1"/>
    </xf>
    <xf numFmtId="0" fontId="21" fillId="0" borderId="17">
      <alignment horizontal="center" vertical="center" textRotation="90"/>
    </xf>
    <xf numFmtId="0" fontId="21" fillId="0" borderId="13">
      <alignment horizontal="center" vertical="center" textRotation="90"/>
    </xf>
    <xf numFmtId="0" fontId="21" fillId="0" borderId="24">
      <alignment horizontal="center" vertical="center" textRotation="90"/>
    </xf>
    <xf numFmtId="0" fontId="21" fillId="0" borderId="25">
      <alignment horizontal="center" vertical="center" textRotation="90"/>
    </xf>
    <xf numFmtId="0" fontId="22" fillId="0" borderId="13">
      <alignment wrapText="1"/>
    </xf>
    <xf numFmtId="0" fontId="22" fillId="0" borderId="17">
      <alignment wrapText="1"/>
    </xf>
    <xf numFmtId="0" fontId="19" fillId="0" borderId="25">
      <alignment horizontal="center" vertical="top" wrapText="1"/>
    </xf>
    <xf numFmtId="0" fontId="21" fillId="0" borderId="26"/>
    <xf numFmtId="49" fontId="23" fillId="0" borderId="27">
      <alignment horizontal="left" vertical="center" wrapText="1"/>
    </xf>
    <xf numFmtId="49" fontId="19" fillId="0" borderId="28">
      <alignment horizontal="left" vertical="center" wrapText="1" indent="2"/>
    </xf>
    <xf numFmtId="49" fontId="19" fillId="0" borderId="16">
      <alignment horizontal="left" vertical="center" wrapText="1" indent="3"/>
    </xf>
    <xf numFmtId="49" fontId="19" fillId="0" borderId="27">
      <alignment horizontal="left" vertical="center" wrapText="1" indent="3"/>
    </xf>
    <xf numFmtId="49" fontId="19" fillId="0" borderId="29">
      <alignment horizontal="left" vertical="center" wrapText="1" indent="3"/>
    </xf>
    <xf numFmtId="0" fontId="23" fillId="0" borderId="26">
      <alignment horizontal="left" vertical="center" wrapText="1"/>
    </xf>
    <xf numFmtId="49" fontId="19" fillId="0" borderId="17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13">
      <alignment horizontal="left" vertical="center" wrapText="1" indent="3"/>
    </xf>
    <xf numFmtId="49" fontId="23" fillId="0" borderId="26">
      <alignment horizontal="left" vertical="center" wrapText="1"/>
    </xf>
    <xf numFmtId="0" fontId="19" fillId="0" borderId="27">
      <alignment horizontal="left" vertical="center" wrapText="1"/>
    </xf>
    <xf numFmtId="0" fontId="19" fillId="0" borderId="29">
      <alignment horizontal="left" vertical="center" wrapText="1"/>
    </xf>
    <xf numFmtId="49" fontId="19" fillId="0" borderId="27">
      <alignment horizontal="left" vertical="center" wrapText="1"/>
    </xf>
    <xf numFmtId="49" fontId="19" fillId="0" borderId="29">
      <alignment horizontal="left" vertical="center" wrapText="1"/>
    </xf>
    <xf numFmtId="49" fontId="21" fillId="0" borderId="30">
      <alignment horizontal="center"/>
    </xf>
    <xf numFmtId="49" fontId="21" fillId="0" borderId="31">
      <alignment horizontal="center" vertical="center" wrapText="1"/>
    </xf>
    <xf numFmtId="49" fontId="19" fillId="0" borderId="32">
      <alignment horizontal="center" vertical="center" wrapText="1"/>
    </xf>
    <xf numFmtId="49" fontId="19" fillId="0" borderId="18">
      <alignment horizontal="center" vertical="center" wrapText="1"/>
    </xf>
    <xf numFmtId="49" fontId="19" fillId="0" borderId="31">
      <alignment horizontal="center" vertical="center" wrapText="1"/>
    </xf>
    <xf numFmtId="49" fontId="19" fillId="0" borderId="33">
      <alignment horizontal="center" vertical="center" wrapText="1"/>
    </xf>
    <xf numFmtId="49" fontId="19" fillId="0" borderId="34">
      <alignment horizontal="center" vertical="center" wrapText="1"/>
    </xf>
    <xf numFmtId="49" fontId="19" fillId="0" borderId="0">
      <alignment horizontal="center" vertical="center" wrapText="1"/>
    </xf>
    <xf numFmtId="49" fontId="19" fillId="0" borderId="13">
      <alignment horizontal="center" vertical="center" wrapText="1"/>
    </xf>
    <xf numFmtId="49" fontId="21" fillId="0" borderId="30">
      <alignment horizontal="center" vertical="center" wrapText="1"/>
    </xf>
    <xf numFmtId="0" fontId="21" fillId="0" borderId="30">
      <alignment horizontal="center" vertical="center"/>
    </xf>
    <xf numFmtId="0" fontId="19" fillId="0" borderId="32">
      <alignment horizontal="center" vertical="center"/>
    </xf>
    <xf numFmtId="0" fontId="19" fillId="0" borderId="18">
      <alignment horizontal="center" vertical="center"/>
    </xf>
    <xf numFmtId="0" fontId="19" fillId="0" borderId="31">
      <alignment horizontal="center" vertical="center"/>
    </xf>
    <xf numFmtId="0" fontId="21" fillId="0" borderId="31">
      <alignment horizontal="center" vertical="center"/>
    </xf>
    <xf numFmtId="0" fontId="19" fillId="0" borderId="33">
      <alignment horizontal="center" vertical="center"/>
    </xf>
    <xf numFmtId="49" fontId="21" fillId="0" borderId="30">
      <alignment horizontal="center" vertical="center"/>
    </xf>
    <xf numFmtId="49" fontId="19" fillId="0" borderId="32">
      <alignment horizontal="center" vertical="center"/>
    </xf>
    <xf numFmtId="49" fontId="19" fillId="0" borderId="18">
      <alignment horizontal="center" vertical="center"/>
    </xf>
    <xf numFmtId="49" fontId="19" fillId="0" borderId="31">
      <alignment horizontal="center" vertical="center"/>
    </xf>
    <xf numFmtId="49" fontId="19" fillId="0" borderId="33">
      <alignment horizontal="center" vertical="center"/>
    </xf>
    <xf numFmtId="49" fontId="19" fillId="0" borderId="25">
      <alignment horizontal="center" vertical="top" wrapText="1"/>
    </xf>
    <xf numFmtId="0" fontId="19" fillId="0" borderId="22">
      <alignment shrinkToFit="1"/>
    </xf>
    <xf numFmtId="4" fontId="19" fillId="0" borderId="35">
      <alignment horizontal="right" shrinkToFit="1"/>
    </xf>
    <xf numFmtId="4" fontId="19" fillId="0" borderId="34">
      <alignment horizontal="right"/>
    </xf>
    <xf numFmtId="4" fontId="19" fillId="0" borderId="0">
      <alignment horizontal="right" shrinkToFit="1"/>
    </xf>
    <xf numFmtId="4" fontId="19" fillId="0" borderId="13">
      <alignment horizontal="right"/>
    </xf>
    <xf numFmtId="49" fontId="19" fillId="0" borderId="13">
      <alignment horizontal="center" wrapText="1"/>
    </xf>
    <xf numFmtId="0" fontId="19" fillId="0" borderId="17">
      <alignment horizontal="center"/>
    </xf>
    <xf numFmtId="0" fontId="24" fillId="0" borderId="13"/>
    <xf numFmtId="0" fontId="24" fillId="0" borderId="17"/>
    <xf numFmtId="0" fontId="19" fillId="0" borderId="13">
      <alignment horizontal="center"/>
    </xf>
    <xf numFmtId="49" fontId="19" fillId="0" borderId="17">
      <alignment horizontal="center"/>
    </xf>
    <xf numFmtId="49" fontId="19" fillId="0" borderId="0">
      <alignment horizontal="left"/>
    </xf>
    <xf numFmtId="4" fontId="19" fillId="0" borderId="22">
      <alignment horizontal="right" shrinkToFit="1"/>
    </xf>
    <xf numFmtId="0" fontId="19" fillId="0" borderId="25">
      <alignment horizontal="center" vertical="top"/>
    </xf>
    <xf numFmtId="4" fontId="19" fillId="0" borderId="23">
      <alignment horizontal="right" shrinkToFit="1"/>
    </xf>
    <xf numFmtId="4" fontId="19" fillId="0" borderId="36">
      <alignment horizontal="right" shrinkToFit="1"/>
    </xf>
    <xf numFmtId="0" fontId="19" fillId="0" borderId="23">
      <alignment shrinkToFit="1"/>
    </xf>
    <xf numFmtId="0" fontId="22" fillId="0" borderId="25">
      <alignment wrapText="1"/>
    </xf>
    <xf numFmtId="0" fontId="18" fillId="0" borderId="37"/>
    <xf numFmtId="0" fontId="20" fillId="4" borderId="0"/>
    <xf numFmtId="0" fontId="21" fillId="0" borderId="0"/>
    <xf numFmtId="0" fontId="25" fillId="0" borderId="0"/>
    <xf numFmtId="0" fontId="19" fillId="0" borderId="0">
      <alignment horizontal="left"/>
    </xf>
    <xf numFmtId="0" fontId="19" fillId="0" borderId="0"/>
    <xf numFmtId="0" fontId="18" fillId="0" borderId="0"/>
    <xf numFmtId="0" fontId="20" fillId="0" borderId="0"/>
    <xf numFmtId="49" fontId="19" fillId="0" borderId="25">
      <alignment horizontal="center" vertical="center" wrapText="1"/>
    </xf>
    <xf numFmtId="0" fontId="19" fillId="0" borderId="38">
      <alignment horizontal="left" wrapText="1"/>
    </xf>
    <xf numFmtId="0" fontId="19" fillId="0" borderId="15">
      <alignment horizontal="left" wrapText="1" indent="1"/>
    </xf>
    <xf numFmtId="0" fontId="19" fillId="0" borderId="39">
      <alignment horizontal="left" wrapText="1" indent="2"/>
    </xf>
    <xf numFmtId="0" fontId="18" fillId="0" borderId="0"/>
    <xf numFmtId="0" fontId="26" fillId="0" borderId="0">
      <alignment horizontal="center" vertical="top"/>
    </xf>
    <xf numFmtId="0" fontId="19" fillId="0" borderId="17">
      <alignment horizontal="left"/>
    </xf>
    <xf numFmtId="49" fontId="19" fillId="0" borderId="30">
      <alignment horizontal="center" wrapText="1"/>
    </xf>
    <xf numFmtId="49" fontId="19" fillId="0" borderId="32">
      <alignment horizontal="center" wrapText="1"/>
    </xf>
    <xf numFmtId="49" fontId="19" fillId="0" borderId="31">
      <alignment horizontal="center"/>
    </xf>
    <xf numFmtId="0" fontId="19" fillId="0" borderId="34"/>
    <xf numFmtId="49" fontId="19" fillId="0" borderId="17"/>
    <xf numFmtId="49" fontId="19" fillId="0" borderId="0"/>
    <xf numFmtId="49" fontId="19" fillId="0" borderId="40">
      <alignment horizontal="center"/>
    </xf>
    <xf numFmtId="49" fontId="19" fillId="0" borderId="22">
      <alignment horizontal="center"/>
    </xf>
    <xf numFmtId="49" fontId="19" fillId="0" borderId="25">
      <alignment horizontal="center"/>
    </xf>
    <xf numFmtId="49" fontId="19" fillId="0" borderId="35">
      <alignment horizontal="center" vertical="center" wrapText="1"/>
    </xf>
    <xf numFmtId="4" fontId="19" fillId="0" borderId="25">
      <alignment horizontal="right" shrinkToFit="1"/>
    </xf>
    <xf numFmtId="0" fontId="19" fillId="5" borderId="0"/>
    <xf numFmtId="0" fontId="27" fillId="0" borderId="0">
      <alignment horizontal="center" wrapText="1"/>
    </xf>
    <xf numFmtId="0" fontId="19" fillId="0" borderId="0">
      <alignment horizontal="center"/>
    </xf>
    <xf numFmtId="0" fontId="19" fillId="0" borderId="13">
      <alignment wrapText="1"/>
    </xf>
    <xf numFmtId="0" fontId="19" fillId="0" borderId="41">
      <alignment wrapText="1"/>
    </xf>
    <xf numFmtId="0" fontId="28" fillId="0" borderId="42"/>
    <xf numFmtId="49" fontId="29" fillId="0" borderId="43">
      <alignment horizontal="right"/>
    </xf>
    <xf numFmtId="0" fontId="19" fillId="0" borderId="43">
      <alignment horizontal="right"/>
    </xf>
    <xf numFmtId="0" fontId="28" fillId="0" borderId="13"/>
    <xf numFmtId="0" fontId="18" fillId="0" borderId="34"/>
    <xf numFmtId="0" fontId="19" fillId="0" borderId="35">
      <alignment horizontal="center"/>
    </xf>
    <xf numFmtId="49" fontId="20" fillId="0" borderId="44">
      <alignment horizontal="center"/>
    </xf>
    <xf numFmtId="164" fontId="19" fillId="0" borderId="45">
      <alignment horizontal="center"/>
    </xf>
    <xf numFmtId="0" fontId="19" fillId="0" borderId="46">
      <alignment horizontal="center"/>
    </xf>
    <xf numFmtId="49" fontId="19" fillId="0" borderId="47">
      <alignment horizontal="center"/>
    </xf>
    <xf numFmtId="49" fontId="19" fillId="0" borderId="45">
      <alignment horizontal="center"/>
    </xf>
    <xf numFmtId="0" fontId="19" fillId="0" borderId="45">
      <alignment horizontal="center"/>
    </xf>
    <xf numFmtId="49" fontId="19" fillId="0" borderId="48">
      <alignment horizontal="center"/>
    </xf>
    <xf numFmtId="0" fontId="28" fillId="0" borderId="0"/>
    <xf numFmtId="0" fontId="20" fillId="0" borderId="49"/>
    <xf numFmtId="0" fontId="20" fillId="0" borderId="37"/>
    <xf numFmtId="4" fontId="19" fillId="0" borderId="39">
      <alignment horizontal="right" shrinkToFit="1"/>
    </xf>
    <xf numFmtId="49" fontId="19" fillId="0" borderId="23">
      <alignment horizontal="center"/>
    </xf>
    <xf numFmtId="0" fontId="19" fillId="0" borderId="50">
      <alignment horizontal="left" wrapText="1"/>
    </xf>
    <xf numFmtId="0" fontId="19" fillId="0" borderId="21">
      <alignment horizontal="left" wrapText="1" indent="1"/>
    </xf>
    <xf numFmtId="0" fontId="19" fillId="0" borderId="45">
      <alignment horizontal="left" wrapText="1" indent="2"/>
    </xf>
    <xf numFmtId="0" fontId="19" fillId="5" borderId="34"/>
    <xf numFmtId="0" fontId="27" fillId="0" borderId="0">
      <alignment horizontal="left" wrapText="1"/>
    </xf>
    <xf numFmtId="49" fontId="20" fillId="0" borderId="0"/>
    <xf numFmtId="0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left" wrapText="1"/>
    </xf>
    <xf numFmtId="0" fontId="19" fillId="0" borderId="13">
      <alignment horizontal="left"/>
    </xf>
    <xf numFmtId="0" fontId="19" fillId="0" borderId="14">
      <alignment horizontal="left" wrapText="1"/>
    </xf>
    <xf numFmtId="0" fontId="19" fillId="0" borderId="41"/>
    <xf numFmtId="0" fontId="21" fillId="0" borderId="51">
      <alignment horizontal="left" wrapText="1"/>
    </xf>
    <xf numFmtId="0" fontId="19" fillId="0" borderId="52">
      <alignment horizontal="left" wrapText="1" indent="2"/>
    </xf>
    <xf numFmtId="49" fontId="19" fillId="0" borderId="0">
      <alignment horizontal="center" wrapText="1"/>
    </xf>
    <xf numFmtId="49" fontId="19" fillId="0" borderId="31">
      <alignment horizontal="center" wrapText="1"/>
    </xf>
    <xf numFmtId="0" fontId="19" fillId="0" borderId="53"/>
    <xf numFmtId="0" fontId="19" fillId="0" borderId="54">
      <alignment horizontal="center" wrapText="1"/>
    </xf>
    <xf numFmtId="0" fontId="20" fillId="0" borderId="34"/>
    <xf numFmtId="49" fontId="19" fillId="0" borderId="0">
      <alignment horizontal="center"/>
    </xf>
    <xf numFmtId="49" fontId="19" fillId="0" borderId="40">
      <alignment horizontal="center" wrapText="1"/>
    </xf>
    <xf numFmtId="49" fontId="19" fillId="0" borderId="55">
      <alignment horizontal="center" wrapText="1"/>
    </xf>
    <xf numFmtId="49" fontId="19" fillId="0" borderId="13"/>
    <xf numFmtId="4" fontId="19" fillId="0" borderId="19">
      <alignment horizontal="right" shrinkToFit="1"/>
    </xf>
    <xf numFmtId="4" fontId="19" fillId="0" borderId="40">
      <alignment horizontal="right" shrinkToFit="1"/>
    </xf>
    <xf numFmtId="4" fontId="19" fillId="0" borderId="52">
      <alignment horizontal="right" shrinkToFit="1"/>
    </xf>
    <xf numFmtId="49" fontId="19" fillId="0" borderId="39">
      <alignment horizontal="center"/>
    </xf>
    <xf numFmtId="4" fontId="19" fillId="0" borderId="56">
      <alignment horizontal="right" shrinkToFit="1"/>
    </xf>
    <xf numFmtId="0" fontId="19" fillId="0" borderId="20">
      <alignment horizontal="left" wrapText="1"/>
    </xf>
    <xf numFmtId="0" fontId="21" fillId="0" borderId="45">
      <alignment horizontal="left" wrapText="1"/>
    </xf>
    <xf numFmtId="0" fontId="19" fillId="0" borderId="47">
      <alignment horizontal="left" wrapText="1" indent="2"/>
    </xf>
  </cellStyleXfs>
  <cellXfs count="119">
    <xf numFmtId="0" fontId="0" fillId="0" borderId="0" xfId="0"/>
    <xf numFmtId="0" fontId="0" fillId="0" borderId="0" xfId="0" applyProtection="1">
      <protection locked="0"/>
    </xf>
    <xf numFmtId="0" fontId="28" fillId="0" borderId="0" xfId="137"/>
    <xf numFmtId="0" fontId="20" fillId="0" borderId="0" xfId="100"/>
    <xf numFmtId="0" fontId="27" fillId="0" borderId="0" xfId="146">
      <alignment horizontal="left" wrapText="1"/>
    </xf>
    <xf numFmtId="0" fontId="20" fillId="0" borderId="49" xfId="138"/>
    <xf numFmtId="0" fontId="19" fillId="0" borderId="0" xfId="97">
      <alignment horizontal="left"/>
    </xf>
    <xf numFmtId="49" fontId="20" fillId="0" borderId="0" xfId="147"/>
    <xf numFmtId="49" fontId="19" fillId="0" borderId="0" xfId="149">
      <alignment horizontal="right"/>
    </xf>
    <xf numFmtId="0" fontId="19" fillId="0" borderId="0" xfId="98"/>
    <xf numFmtId="49" fontId="19" fillId="0" borderId="0" xfId="113"/>
    <xf numFmtId="0" fontId="19" fillId="0" borderId="0" xfId="148">
      <alignment horizontal="right"/>
    </xf>
    <xf numFmtId="0" fontId="18" fillId="0" borderId="0" xfId="99"/>
    <xf numFmtId="49" fontId="19" fillId="0" borderId="25" xfId="101">
      <alignment horizontal="center" vertical="center" wrapText="1"/>
    </xf>
    <xf numFmtId="49" fontId="19" fillId="0" borderId="35" xfId="117">
      <alignment horizontal="center" vertical="center" wrapText="1"/>
    </xf>
    <xf numFmtId="4" fontId="19" fillId="0" borderId="25" xfId="118">
      <alignment horizontal="right" shrinkToFit="1"/>
    </xf>
    <xf numFmtId="4" fontId="19" fillId="0" borderId="39" xfId="140">
      <alignment horizontal="right" shrinkToFit="1"/>
    </xf>
    <xf numFmtId="49" fontId="19" fillId="0" borderId="31" xfId="110">
      <alignment horizontal="center"/>
    </xf>
    <xf numFmtId="49" fontId="19" fillId="0" borderId="25" xfId="116">
      <alignment horizontal="center"/>
    </xf>
    <xf numFmtId="0" fontId="19" fillId="0" borderId="45" xfId="144">
      <alignment horizontal="left" wrapText="1" indent="2"/>
    </xf>
    <xf numFmtId="0" fontId="19" fillId="0" borderId="34" xfId="111"/>
    <xf numFmtId="0" fontId="19" fillId="5" borderId="34" xfId="145"/>
    <xf numFmtId="0" fontId="19" fillId="5" borderId="0" xfId="119"/>
    <xf numFmtId="0" fontId="20" fillId="0" borderId="0" xfId="138" applyBorder="1"/>
    <xf numFmtId="0" fontId="20" fillId="0" borderId="0" xfId="139" applyBorder="1"/>
    <xf numFmtId="0" fontId="18" fillId="0" borderId="0" xfId="128" applyBorder="1"/>
    <xf numFmtId="0" fontId="21" fillId="0" borderId="0" xfId="95"/>
    <xf numFmtId="0" fontId="25" fillId="0" borderId="0" xfId="96"/>
    <xf numFmtId="0" fontId="19" fillId="0" borderId="0" xfId="126" applyBorder="1">
      <alignment horizontal="right"/>
    </xf>
    <xf numFmtId="0" fontId="19" fillId="0" borderId="0" xfId="107" applyBorder="1">
      <alignment horizontal="left"/>
    </xf>
    <xf numFmtId="49" fontId="19" fillId="0" borderId="0" xfId="112" applyBorder="1"/>
    <xf numFmtId="49" fontId="10" fillId="0" borderId="25" xfId="101" applyFont="1" applyAlignment="1">
      <alignment horizontal="left" vertical="center" wrapText="1"/>
    </xf>
    <xf numFmtId="49" fontId="10" fillId="0" borderId="35" xfId="117" applyFont="1" applyAlignment="1">
      <alignment horizontal="left" vertical="center" wrapText="1"/>
    </xf>
    <xf numFmtId="4" fontId="10" fillId="0" borderId="39" xfId="140" applyFont="1" applyAlignment="1">
      <alignment horizontal="left" shrinkToFit="1"/>
    </xf>
    <xf numFmtId="49" fontId="10" fillId="0" borderId="23" xfId="141" applyFont="1" applyAlignment="1">
      <alignment horizontal="left"/>
    </xf>
    <xf numFmtId="49" fontId="10" fillId="0" borderId="31" xfId="110" applyFont="1" applyAlignment="1">
      <alignment horizontal="left"/>
    </xf>
    <xf numFmtId="4" fontId="10" fillId="0" borderId="25" xfId="118" applyFont="1" applyAlignment="1">
      <alignment horizontal="center" shrinkToFit="1"/>
    </xf>
    <xf numFmtId="49" fontId="10" fillId="0" borderId="25" xfId="116" applyFont="1">
      <alignment horizontal="center"/>
    </xf>
    <xf numFmtId="0" fontId="7" fillId="0" borderId="39" xfId="104" applyFont="1" applyAlignment="1">
      <alignment wrapText="1"/>
    </xf>
    <xf numFmtId="0" fontId="7" fillId="2" borderId="39" xfId="104" applyFont="1" applyFill="1" applyAlignment="1">
      <alignment wrapText="1"/>
    </xf>
    <xf numFmtId="49" fontId="10" fillId="2" borderId="31" xfId="110" applyFont="1" applyFill="1" applyAlignment="1">
      <alignment horizontal="left"/>
    </xf>
    <xf numFmtId="49" fontId="10" fillId="2" borderId="25" xfId="116" applyFont="1" applyFill="1">
      <alignment horizontal="center"/>
    </xf>
    <xf numFmtId="4" fontId="10" fillId="2" borderId="25" xfId="118" applyFont="1" applyFill="1" applyAlignment="1">
      <alignment horizontal="center" shrinkToFit="1"/>
    </xf>
    <xf numFmtId="0" fontId="7" fillId="2" borderId="38" xfId="102" applyFont="1" applyFill="1" applyAlignment="1">
      <alignment wrapText="1"/>
    </xf>
    <xf numFmtId="49" fontId="10" fillId="2" borderId="40" xfId="114" applyFont="1" applyFill="1">
      <alignment horizontal="center"/>
    </xf>
    <xf numFmtId="0" fontId="7" fillId="2" borderId="15" xfId="103" applyFont="1" applyFill="1" applyAlignment="1">
      <alignment wrapText="1"/>
    </xf>
    <xf numFmtId="49" fontId="10" fillId="2" borderId="22" xfId="115" applyFont="1" applyFill="1">
      <alignment horizontal="center"/>
    </xf>
    <xf numFmtId="0" fontId="11" fillId="0" borderId="0" xfId="95" applyFont="1"/>
    <xf numFmtId="0" fontId="5" fillId="0" borderId="0" xfId="0" applyFont="1"/>
    <xf numFmtId="0" fontId="12" fillId="0" borderId="0" xfId="96" applyFont="1"/>
    <xf numFmtId="0" fontId="13" fillId="0" borderId="0" xfId="97" applyFont="1">
      <alignment horizontal="left"/>
    </xf>
    <xf numFmtId="0" fontId="13" fillId="0" borderId="0" xfId="98" applyFont="1"/>
    <xf numFmtId="0" fontId="10" fillId="0" borderId="0" xfId="99" applyFont="1"/>
    <xf numFmtId="0" fontId="14" fillId="0" borderId="0" xfId="0" applyFont="1"/>
    <xf numFmtId="0" fontId="15" fillId="0" borderId="0" xfId="0" applyFont="1"/>
    <xf numFmtId="0" fontId="7" fillId="3" borderId="39" xfId="104" applyFont="1" applyFill="1" applyAlignment="1">
      <alignment wrapText="1"/>
    </xf>
    <xf numFmtId="49" fontId="10" fillId="3" borderId="31" xfId="110" applyFont="1" applyFill="1" applyAlignment="1">
      <alignment horizontal="left"/>
    </xf>
    <xf numFmtId="49" fontId="10" fillId="3" borderId="25" xfId="116" applyFont="1" applyFill="1">
      <alignment horizontal="center"/>
    </xf>
    <xf numFmtId="4" fontId="10" fillId="3" borderId="25" xfId="118" applyFont="1" applyFill="1" applyAlignment="1">
      <alignment horizontal="center" shrinkToFit="1"/>
    </xf>
    <xf numFmtId="0" fontId="7" fillId="3" borderId="38" xfId="102" applyFont="1" applyFill="1" applyAlignment="1">
      <alignment wrapText="1"/>
    </xf>
    <xf numFmtId="49" fontId="10" fillId="3" borderId="30" xfId="108" applyFont="1" applyFill="1" applyAlignment="1">
      <alignment horizontal="left" wrapText="1"/>
    </xf>
    <xf numFmtId="49" fontId="10" fillId="3" borderId="40" xfId="114" applyFont="1" applyFill="1">
      <alignment horizontal="center"/>
    </xf>
    <xf numFmtId="0" fontId="7" fillId="3" borderId="15" xfId="103" applyFont="1" applyFill="1" applyAlignment="1">
      <alignment wrapText="1"/>
    </xf>
    <xf numFmtId="49" fontId="10" fillId="3" borderId="32" xfId="109" applyFont="1" applyFill="1" applyAlignment="1">
      <alignment horizontal="left" wrapText="1"/>
    </xf>
    <xf numFmtId="49" fontId="10" fillId="3" borderId="22" xfId="115" applyFont="1" applyFill="1">
      <alignment horizontal="center"/>
    </xf>
    <xf numFmtId="0" fontId="0" fillId="0" borderId="6" xfId="0" applyBorder="1" applyProtection="1">
      <protection locked="0"/>
    </xf>
    <xf numFmtId="4" fontId="1" fillId="3" borderId="25" xfId="118" applyFont="1" applyFill="1" applyAlignment="1">
      <alignment horizontal="center" shrinkToFit="1"/>
    </xf>
    <xf numFmtId="49" fontId="1" fillId="3" borderId="22" xfId="115" applyFont="1" applyFill="1">
      <alignment horizontal="center"/>
    </xf>
    <xf numFmtId="49" fontId="1" fillId="0" borderId="23" xfId="141" applyFont="1" applyAlignment="1">
      <alignment horizontal="left"/>
    </xf>
    <xf numFmtId="0" fontId="2" fillId="0" borderId="21" xfId="143" applyFont="1">
      <alignment horizontal="left" wrapText="1" indent="1"/>
    </xf>
    <xf numFmtId="49" fontId="2" fillId="0" borderId="32" xfId="109" applyFont="1">
      <alignment horizontal="center" wrapText="1"/>
    </xf>
    <xf numFmtId="49" fontId="2" fillId="0" borderId="22" xfId="115" applyFont="1">
      <alignment horizontal="center"/>
    </xf>
    <xf numFmtId="49" fontId="2" fillId="0" borderId="23" xfId="141" applyFont="1">
      <alignment horizontal="center"/>
    </xf>
    <xf numFmtId="0" fontId="2" fillId="0" borderId="37" xfId="139" applyFont="1"/>
    <xf numFmtId="0" fontId="3" fillId="0" borderId="6" xfId="0" applyFont="1" applyBorder="1" applyProtection="1">
      <protection locked="0"/>
    </xf>
    <xf numFmtId="4" fontId="1" fillId="0" borderId="39" xfId="140" applyFont="1" applyAlignment="1">
      <alignment horizontal="left" shrinkToFit="1"/>
    </xf>
    <xf numFmtId="0" fontId="2" fillId="0" borderId="45" xfId="144" applyFont="1">
      <alignment horizontal="left" wrapText="1" indent="2"/>
    </xf>
    <xf numFmtId="49" fontId="2" fillId="0" borderId="31" xfId="110" applyFont="1">
      <alignment horizontal="center"/>
    </xf>
    <xf numFmtId="49" fontId="2" fillId="0" borderId="25" xfId="116" applyFont="1">
      <alignment horizontal="center"/>
    </xf>
    <xf numFmtId="4" fontId="2" fillId="0" borderId="25" xfId="118" applyFont="1">
      <alignment horizontal="right" shrinkToFit="1"/>
    </xf>
    <xf numFmtId="4" fontId="2" fillId="0" borderId="39" xfId="140" applyFont="1">
      <alignment horizontal="right" shrinkToFit="1"/>
    </xf>
    <xf numFmtId="4" fontId="1" fillId="0" borderId="25" xfId="118" applyFont="1" applyAlignment="1">
      <alignment horizontal="center" shrinkToFit="1"/>
    </xf>
    <xf numFmtId="4" fontId="1" fillId="2" borderId="25" xfId="118" applyFont="1" applyFill="1" applyAlignment="1">
      <alignment horizontal="center" shrinkToFit="1"/>
    </xf>
    <xf numFmtId="2" fontId="3" fillId="0" borderId="6" xfId="0" applyNumberFormat="1" applyFont="1" applyBorder="1" applyProtection="1">
      <protection locked="0"/>
    </xf>
    <xf numFmtId="0" fontId="16" fillId="0" borderId="6" xfId="0" applyFont="1" applyBorder="1" applyProtection="1">
      <protection locked="0"/>
    </xf>
    <xf numFmtId="165" fontId="3" fillId="0" borderId="6" xfId="0" applyNumberFormat="1" applyFont="1" applyBorder="1" applyProtection="1">
      <protection locked="0"/>
    </xf>
    <xf numFmtId="165" fontId="16" fillId="0" borderId="6" xfId="0" applyNumberFormat="1" applyFont="1" applyBorder="1" applyProtection="1">
      <protection locked="0"/>
    </xf>
    <xf numFmtId="0" fontId="20" fillId="0" borderId="5" xfId="139" applyBorder="1"/>
    <xf numFmtId="4" fontId="1" fillId="0" borderId="4" xfId="118" applyFont="1" applyBorder="1" applyAlignment="1">
      <alignment horizontal="center" shrinkToFit="1"/>
    </xf>
    <xf numFmtId="49" fontId="0" fillId="0" borderId="0" xfId="0" applyNumberFormat="1" applyProtection="1">
      <protection locked="0"/>
    </xf>
    <xf numFmtId="49" fontId="16" fillId="0" borderId="6" xfId="0" applyNumberFormat="1" applyFont="1" applyBorder="1" applyProtection="1">
      <protection locked="0"/>
    </xf>
    <xf numFmtId="0" fontId="4" fillId="0" borderId="0" xfId="12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95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10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9" fillId="0" borderId="25" xfId="101">
      <alignment horizontal="center" vertical="center" wrapText="1"/>
    </xf>
    <xf numFmtId="49" fontId="10" fillId="0" borderId="9" xfId="101" applyFont="1" applyBorder="1">
      <alignment horizontal="center" vertical="center" wrapText="1"/>
    </xf>
    <xf numFmtId="49" fontId="10" fillId="0" borderId="2" xfId="101" applyFont="1" applyBorder="1">
      <alignment horizontal="center" vertical="center" wrapText="1"/>
    </xf>
    <xf numFmtId="49" fontId="10" fillId="0" borderId="10" xfId="101" applyFont="1" applyBorder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95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10" fillId="0" borderId="25" xfId="101" applyFont="1">
      <alignment horizontal="center" vertical="center" wrapText="1"/>
    </xf>
    <xf numFmtId="0" fontId="19" fillId="0" borderId="0" xfId="135" applyBorder="1">
      <alignment horizontal="center"/>
    </xf>
    <xf numFmtId="49" fontId="10" fillId="0" borderId="4" xfId="101" applyFont="1" applyBorder="1">
      <alignment horizontal="center" vertical="center" wrapText="1"/>
    </xf>
    <xf numFmtId="49" fontId="10" fillId="0" borderId="3" xfId="101" applyFont="1" applyBorder="1">
      <alignment horizontal="center" vertical="center" wrapText="1"/>
    </xf>
    <xf numFmtId="49" fontId="4" fillId="0" borderId="0" xfId="113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15" fillId="0" borderId="0" xfId="0" applyFont="1" applyAlignment="1">
      <alignment wrapText="1"/>
    </xf>
    <xf numFmtId="165" fontId="0" fillId="0" borderId="6" xfId="0" applyNumberForma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166" fontId="1" fillId="0" borderId="19" xfId="118" applyNumberFormat="1" applyFont="1" applyBorder="1" applyAlignment="1">
      <alignment horizontal="center" shrinkToFit="1"/>
    </xf>
    <xf numFmtId="49" fontId="0" fillId="0" borderId="6" xfId="0" applyNumberFormat="1" applyFont="1" applyBorder="1" applyProtection="1">
      <protection locked="0"/>
    </xf>
  </cellXfs>
  <cellStyles count="173">
    <cellStyle name="br" xfId="1" xr:uid="{00000000-0005-0000-0000-000000000000}"/>
    <cellStyle name="col" xfId="2" xr:uid="{00000000-0005-0000-0000-000001000000}"/>
    <cellStyle name="style0" xfId="3" xr:uid="{00000000-0005-0000-0000-000002000000}"/>
    <cellStyle name="td" xfId="4" xr:uid="{00000000-0005-0000-0000-000003000000}"/>
    <cellStyle name="tr" xfId="5" xr:uid="{00000000-0005-0000-0000-000004000000}"/>
    <cellStyle name="xl100" xfId="6" xr:uid="{00000000-0005-0000-0000-000005000000}"/>
    <cellStyle name="xl101" xfId="7" xr:uid="{00000000-0005-0000-0000-000006000000}"/>
    <cellStyle name="xl102" xfId="8" xr:uid="{00000000-0005-0000-0000-000007000000}"/>
    <cellStyle name="xl103" xfId="9" xr:uid="{00000000-0005-0000-0000-000008000000}"/>
    <cellStyle name="xl104" xfId="10" xr:uid="{00000000-0005-0000-0000-000009000000}"/>
    <cellStyle name="xl105" xfId="11" xr:uid="{00000000-0005-0000-0000-00000A000000}"/>
    <cellStyle name="xl106" xfId="12" xr:uid="{00000000-0005-0000-0000-00000B000000}"/>
    <cellStyle name="xl107" xfId="13" xr:uid="{00000000-0005-0000-0000-00000C000000}"/>
    <cellStyle name="xl108" xfId="14" xr:uid="{00000000-0005-0000-0000-00000D000000}"/>
    <cellStyle name="xl109" xfId="15" xr:uid="{00000000-0005-0000-0000-00000E000000}"/>
    <cellStyle name="xl110" xfId="16" xr:uid="{00000000-0005-0000-0000-00000F000000}"/>
    <cellStyle name="xl111" xfId="17" xr:uid="{00000000-0005-0000-0000-000010000000}"/>
    <cellStyle name="xl112" xfId="18" xr:uid="{00000000-0005-0000-0000-000011000000}"/>
    <cellStyle name="xl113" xfId="19" xr:uid="{00000000-0005-0000-0000-000012000000}"/>
    <cellStyle name="xl114" xfId="20" xr:uid="{00000000-0005-0000-0000-000013000000}"/>
    <cellStyle name="xl115" xfId="21" xr:uid="{00000000-0005-0000-0000-000014000000}"/>
    <cellStyle name="xl116" xfId="22" xr:uid="{00000000-0005-0000-0000-000015000000}"/>
    <cellStyle name="xl117" xfId="23" xr:uid="{00000000-0005-0000-0000-000016000000}"/>
    <cellStyle name="xl118" xfId="24" xr:uid="{00000000-0005-0000-0000-000017000000}"/>
    <cellStyle name="xl119" xfId="25" xr:uid="{00000000-0005-0000-0000-000018000000}"/>
    <cellStyle name="xl120" xfId="26" xr:uid="{00000000-0005-0000-0000-000019000000}"/>
    <cellStyle name="xl121" xfId="27" xr:uid="{00000000-0005-0000-0000-00001A000000}"/>
    <cellStyle name="xl122" xfId="28" xr:uid="{00000000-0005-0000-0000-00001B000000}"/>
    <cellStyle name="xl123" xfId="29" xr:uid="{00000000-0005-0000-0000-00001C000000}"/>
    <cellStyle name="xl124" xfId="30" xr:uid="{00000000-0005-0000-0000-00001D000000}"/>
    <cellStyle name="xl125" xfId="31" xr:uid="{00000000-0005-0000-0000-00001E000000}"/>
    <cellStyle name="xl126" xfId="32" xr:uid="{00000000-0005-0000-0000-00001F000000}"/>
    <cellStyle name="xl127" xfId="33" xr:uid="{00000000-0005-0000-0000-000020000000}"/>
    <cellStyle name="xl128" xfId="34" xr:uid="{00000000-0005-0000-0000-000021000000}"/>
    <cellStyle name="xl129" xfId="35" xr:uid="{00000000-0005-0000-0000-000022000000}"/>
    <cellStyle name="xl130" xfId="36" xr:uid="{00000000-0005-0000-0000-000023000000}"/>
    <cellStyle name="xl131" xfId="37" xr:uid="{00000000-0005-0000-0000-000024000000}"/>
    <cellStyle name="xl132" xfId="38" xr:uid="{00000000-0005-0000-0000-000025000000}"/>
    <cellStyle name="xl133" xfId="39" xr:uid="{00000000-0005-0000-0000-000026000000}"/>
    <cellStyle name="xl134" xfId="40" xr:uid="{00000000-0005-0000-0000-000027000000}"/>
    <cellStyle name="xl135" xfId="41" xr:uid="{00000000-0005-0000-0000-000028000000}"/>
    <cellStyle name="xl136" xfId="42" xr:uid="{00000000-0005-0000-0000-000029000000}"/>
    <cellStyle name="xl137" xfId="43" xr:uid="{00000000-0005-0000-0000-00002A000000}"/>
    <cellStyle name="xl138" xfId="44" xr:uid="{00000000-0005-0000-0000-00002B000000}"/>
    <cellStyle name="xl139" xfId="45" xr:uid="{00000000-0005-0000-0000-00002C000000}"/>
    <cellStyle name="xl140" xfId="46" xr:uid="{00000000-0005-0000-0000-00002D000000}"/>
    <cellStyle name="xl141" xfId="47" xr:uid="{00000000-0005-0000-0000-00002E000000}"/>
    <cellStyle name="xl142" xfId="48" xr:uid="{00000000-0005-0000-0000-00002F000000}"/>
    <cellStyle name="xl143" xfId="49" xr:uid="{00000000-0005-0000-0000-000030000000}"/>
    <cellStyle name="xl144" xfId="50" xr:uid="{00000000-0005-0000-0000-000031000000}"/>
    <cellStyle name="xl145" xfId="51" xr:uid="{00000000-0005-0000-0000-000032000000}"/>
    <cellStyle name="xl146" xfId="52" xr:uid="{00000000-0005-0000-0000-000033000000}"/>
    <cellStyle name="xl147" xfId="53" xr:uid="{00000000-0005-0000-0000-000034000000}"/>
    <cellStyle name="xl148" xfId="54" xr:uid="{00000000-0005-0000-0000-000035000000}"/>
    <cellStyle name="xl149" xfId="55" xr:uid="{00000000-0005-0000-0000-000036000000}"/>
    <cellStyle name="xl150" xfId="56" xr:uid="{00000000-0005-0000-0000-000037000000}"/>
    <cellStyle name="xl151" xfId="57" xr:uid="{00000000-0005-0000-0000-000038000000}"/>
    <cellStyle name="xl152" xfId="58" xr:uid="{00000000-0005-0000-0000-000039000000}"/>
    <cellStyle name="xl153" xfId="59" xr:uid="{00000000-0005-0000-0000-00003A000000}"/>
    <cellStyle name="xl154" xfId="60" xr:uid="{00000000-0005-0000-0000-00003B000000}"/>
    <cellStyle name="xl155" xfId="61" xr:uid="{00000000-0005-0000-0000-00003C000000}"/>
    <cellStyle name="xl156" xfId="62" xr:uid="{00000000-0005-0000-0000-00003D000000}"/>
    <cellStyle name="xl157" xfId="63" xr:uid="{00000000-0005-0000-0000-00003E000000}"/>
    <cellStyle name="xl158" xfId="64" xr:uid="{00000000-0005-0000-0000-00003F000000}"/>
    <cellStyle name="xl159" xfId="65" xr:uid="{00000000-0005-0000-0000-000040000000}"/>
    <cellStyle name="xl160" xfId="66" xr:uid="{00000000-0005-0000-0000-000041000000}"/>
    <cellStyle name="xl161" xfId="67" xr:uid="{00000000-0005-0000-0000-000042000000}"/>
    <cellStyle name="xl162" xfId="68" xr:uid="{00000000-0005-0000-0000-000043000000}"/>
    <cellStyle name="xl163" xfId="69" xr:uid="{00000000-0005-0000-0000-000044000000}"/>
    <cellStyle name="xl164" xfId="70" xr:uid="{00000000-0005-0000-0000-000045000000}"/>
    <cellStyle name="xl165" xfId="71" xr:uid="{00000000-0005-0000-0000-000046000000}"/>
    <cellStyle name="xl166" xfId="72" xr:uid="{00000000-0005-0000-0000-000047000000}"/>
    <cellStyle name="xl167" xfId="73" xr:uid="{00000000-0005-0000-0000-000048000000}"/>
    <cellStyle name="xl168" xfId="74" xr:uid="{00000000-0005-0000-0000-000049000000}"/>
    <cellStyle name="xl169" xfId="75" xr:uid="{00000000-0005-0000-0000-00004A000000}"/>
    <cellStyle name="xl170" xfId="76" xr:uid="{00000000-0005-0000-0000-00004B000000}"/>
    <cellStyle name="xl171" xfId="77" xr:uid="{00000000-0005-0000-0000-00004C000000}"/>
    <cellStyle name="xl172" xfId="78" xr:uid="{00000000-0005-0000-0000-00004D000000}"/>
    <cellStyle name="xl173" xfId="79" xr:uid="{00000000-0005-0000-0000-00004E000000}"/>
    <cellStyle name="xl174" xfId="80" xr:uid="{00000000-0005-0000-0000-00004F000000}"/>
    <cellStyle name="xl175" xfId="81" xr:uid="{00000000-0005-0000-0000-000050000000}"/>
    <cellStyle name="xl176" xfId="82" xr:uid="{00000000-0005-0000-0000-000051000000}"/>
    <cellStyle name="xl177" xfId="83" xr:uid="{00000000-0005-0000-0000-000052000000}"/>
    <cellStyle name="xl178" xfId="84" xr:uid="{00000000-0005-0000-0000-000053000000}"/>
    <cellStyle name="xl179" xfId="85" xr:uid="{00000000-0005-0000-0000-000054000000}"/>
    <cellStyle name="xl180" xfId="86" xr:uid="{00000000-0005-0000-0000-000055000000}"/>
    <cellStyle name="xl181" xfId="87" xr:uid="{00000000-0005-0000-0000-000056000000}"/>
    <cellStyle name="xl182" xfId="88" xr:uid="{00000000-0005-0000-0000-000057000000}"/>
    <cellStyle name="xl183" xfId="89" xr:uid="{00000000-0005-0000-0000-000058000000}"/>
    <cellStyle name="xl184" xfId="90" xr:uid="{00000000-0005-0000-0000-000059000000}"/>
    <cellStyle name="xl185" xfId="91" xr:uid="{00000000-0005-0000-0000-00005A000000}"/>
    <cellStyle name="xl186" xfId="92" xr:uid="{00000000-0005-0000-0000-00005B000000}"/>
    <cellStyle name="xl187" xfId="93" xr:uid="{00000000-0005-0000-0000-00005C000000}"/>
    <cellStyle name="xl21" xfId="94" xr:uid="{00000000-0005-0000-0000-00005D000000}"/>
    <cellStyle name="xl22" xfId="95" xr:uid="{00000000-0005-0000-0000-00005E000000}"/>
    <cellStyle name="xl23" xfId="96" xr:uid="{00000000-0005-0000-0000-00005F000000}"/>
    <cellStyle name="xl24" xfId="97" xr:uid="{00000000-0005-0000-0000-000060000000}"/>
    <cellStyle name="xl25" xfId="98" xr:uid="{00000000-0005-0000-0000-000061000000}"/>
    <cellStyle name="xl26" xfId="99" xr:uid="{00000000-0005-0000-0000-000062000000}"/>
    <cellStyle name="xl27" xfId="100" xr:uid="{00000000-0005-0000-0000-000063000000}"/>
    <cellStyle name="xl28" xfId="101" xr:uid="{00000000-0005-0000-0000-000064000000}"/>
    <cellStyle name="xl29" xfId="102" xr:uid="{00000000-0005-0000-0000-000065000000}"/>
    <cellStyle name="xl30" xfId="103" xr:uid="{00000000-0005-0000-0000-000066000000}"/>
    <cellStyle name="xl31" xfId="104" xr:uid="{00000000-0005-0000-0000-000067000000}"/>
    <cellStyle name="xl32" xfId="105" xr:uid="{00000000-0005-0000-0000-000068000000}"/>
    <cellStyle name="xl33" xfId="106" xr:uid="{00000000-0005-0000-0000-000069000000}"/>
    <cellStyle name="xl34" xfId="107" xr:uid="{00000000-0005-0000-0000-00006A000000}"/>
    <cellStyle name="xl35" xfId="108" xr:uid="{00000000-0005-0000-0000-00006B000000}"/>
    <cellStyle name="xl36" xfId="109" xr:uid="{00000000-0005-0000-0000-00006C000000}"/>
    <cellStyle name="xl37" xfId="110" xr:uid="{00000000-0005-0000-0000-00006D000000}"/>
    <cellStyle name="xl38" xfId="111" xr:uid="{00000000-0005-0000-0000-00006E000000}"/>
    <cellStyle name="xl39" xfId="112" xr:uid="{00000000-0005-0000-0000-00006F000000}"/>
    <cellStyle name="xl40" xfId="113" xr:uid="{00000000-0005-0000-0000-000070000000}"/>
    <cellStyle name="xl41" xfId="114" xr:uid="{00000000-0005-0000-0000-000071000000}"/>
    <cellStyle name="xl42" xfId="115" xr:uid="{00000000-0005-0000-0000-000072000000}"/>
    <cellStyle name="xl43" xfId="116" xr:uid="{00000000-0005-0000-0000-000073000000}"/>
    <cellStyle name="xl44" xfId="117" xr:uid="{00000000-0005-0000-0000-000074000000}"/>
    <cellStyle name="xl45" xfId="118" xr:uid="{00000000-0005-0000-0000-000075000000}"/>
    <cellStyle name="xl46" xfId="119" xr:uid="{00000000-0005-0000-0000-000076000000}"/>
    <cellStyle name="xl47" xfId="120" xr:uid="{00000000-0005-0000-0000-000077000000}"/>
    <cellStyle name="xl48" xfId="121" xr:uid="{00000000-0005-0000-0000-000078000000}"/>
    <cellStyle name="xl49" xfId="122" xr:uid="{00000000-0005-0000-0000-000079000000}"/>
    <cellStyle name="xl50" xfId="123" xr:uid="{00000000-0005-0000-0000-00007A000000}"/>
    <cellStyle name="xl51" xfId="124" xr:uid="{00000000-0005-0000-0000-00007B000000}"/>
    <cellStyle name="xl52" xfId="125" xr:uid="{00000000-0005-0000-0000-00007C000000}"/>
    <cellStyle name="xl53" xfId="126" xr:uid="{00000000-0005-0000-0000-00007D000000}"/>
    <cellStyle name="xl54" xfId="127" xr:uid="{00000000-0005-0000-0000-00007E000000}"/>
    <cellStyle name="xl55" xfId="128" xr:uid="{00000000-0005-0000-0000-00007F000000}"/>
    <cellStyle name="xl56" xfId="129" xr:uid="{00000000-0005-0000-0000-000080000000}"/>
    <cellStyle name="xl57" xfId="130" xr:uid="{00000000-0005-0000-0000-000081000000}"/>
    <cellStyle name="xl58" xfId="131" xr:uid="{00000000-0005-0000-0000-000082000000}"/>
    <cellStyle name="xl59" xfId="132" xr:uid="{00000000-0005-0000-0000-000083000000}"/>
    <cellStyle name="xl60" xfId="133" xr:uid="{00000000-0005-0000-0000-000084000000}"/>
    <cellStyle name="xl61" xfId="134" xr:uid="{00000000-0005-0000-0000-000085000000}"/>
    <cellStyle name="xl62" xfId="135" xr:uid="{00000000-0005-0000-0000-000086000000}"/>
    <cellStyle name="xl63" xfId="136" xr:uid="{00000000-0005-0000-0000-000087000000}"/>
    <cellStyle name="xl64" xfId="137" xr:uid="{00000000-0005-0000-0000-000088000000}"/>
    <cellStyle name="xl65" xfId="138" xr:uid="{00000000-0005-0000-0000-000089000000}"/>
    <cellStyle name="xl66" xfId="139" xr:uid="{00000000-0005-0000-0000-00008A000000}"/>
    <cellStyle name="xl67" xfId="140" xr:uid="{00000000-0005-0000-0000-00008B000000}"/>
    <cellStyle name="xl68" xfId="141" xr:uid="{00000000-0005-0000-0000-00008C000000}"/>
    <cellStyle name="xl69" xfId="142" xr:uid="{00000000-0005-0000-0000-00008D000000}"/>
    <cellStyle name="xl70" xfId="143" xr:uid="{00000000-0005-0000-0000-00008E000000}"/>
    <cellStyle name="xl71" xfId="144" xr:uid="{00000000-0005-0000-0000-00008F000000}"/>
    <cellStyle name="xl72" xfId="145" xr:uid="{00000000-0005-0000-0000-000090000000}"/>
    <cellStyle name="xl73" xfId="146" xr:uid="{00000000-0005-0000-0000-000091000000}"/>
    <cellStyle name="xl74" xfId="147" xr:uid="{00000000-0005-0000-0000-000092000000}"/>
    <cellStyle name="xl75" xfId="148" xr:uid="{00000000-0005-0000-0000-000093000000}"/>
    <cellStyle name="xl76" xfId="149" xr:uid="{00000000-0005-0000-0000-000094000000}"/>
    <cellStyle name="xl77" xfId="150" xr:uid="{00000000-0005-0000-0000-000095000000}"/>
    <cellStyle name="xl78" xfId="151" xr:uid="{00000000-0005-0000-0000-000096000000}"/>
    <cellStyle name="xl79" xfId="152" xr:uid="{00000000-0005-0000-0000-000097000000}"/>
    <cellStyle name="xl80" xfId="153" xr:uid="{00000000-0005-0000-0000-000098000000}"/>
    <cellStyle name="xl81" xfId="154" xr:uid="{00000000-0005-0000-0000-000099000000}"/>
    <cellStyle name="xl82" xfId="155" xr:uid="{00000000-0005-0000-0000-00009A000000}"/>
    <cellStyle name="xl83" xfId="156" xr:uid="{00000000-0005-0000-0000-00009B000000}"/>
    <cellStyle name="xl84" xfId="157" xr:uid="{00000000-0005-0000-0000-00009C000000}"/>
    <cellStyle name="xl85" xfId="158" xr:uid="{00000000-0005-0000-0000-00009D000000}"/>
    <cellStyle name="xl86" xfId="159" xr:uid="{00000000-0005-0000-0000-00009E000000}"/>
    <cellStyle name="xl87" xfId="160" xr:uid="{00000000-0005-0000-0000-00009F000000}"/>
    <cellStyle name="xl88" xfId="161" xr:uid="{00000000-0005-0000-0000-0000A0000000}"/>
    <cellStyle name="xl89" xfId="162" xr:uid="{00000000-0005-0000-0000-0000A1000000}"/>
    <cellStyle name="xl90" xfId="163" xr:uid="{00000000-0005-0000-0000-0000A2000000}"/>
    <cellStyle name="xl91" xfId="164" xr:uid="{00000000-0005-0000-0000-0000A3000000}"/>
    <cellStyle name="xl92" xfId="165" xr:uid="{00000000-0005-0000-0000-0000A4000000}"/>
    <cellStyle name="xl93" xfId="166" xr:uid="{00000000-0005-0000-0000-0000A5000000}"/>
    <cellStyle name="xl94" xfId="167" xr:uid="{00000000-0005-0000-0000-0000A6000000}"/>
    <cellStyle name="xl95" xfId="168" xr:uid="{00000000-0005-0000-0000-0000A7000000}"/>
    <cellStyle name="xl96" xfId="169" xr:uid="{00000000-0005-0000-0000-0000A8000000}"/>
    <cellStyle name="xl97" xfId="170" xr:uid="{00000000-0005-0000-0000-0000A9000000}"/>
    <cellStyle name="xl98" xfId="171" xr:uid="{00000000-0005-0000-0000-0000AA000000}"/>
    <cellStyle name="xl99" xfId="172" xr:uid="{00000000-0005-0000-0000-0000A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4"/>
  <sheetViews>
    <sheetView tabSelected="1" view="pageBreakPreview" topLeftCell="A6" zoomScaleSheetLayoutView="100" workbookViewId="0">
      <selection activeCell="AH22" sqref="AH22"/>
    </sheetView>
  </sheetViews>
  <sheetFormatPr defaultRowHeight="15" x14ac:dyDescent="0.25"/>
  <cols>
    <col min="1" max="1" width="40.28515625" style="1" customWidth="1"/>
    <col min="2" max="2" width="7.42578125" style="1" hidden="1" customWidth="1"/>
    <col min="3" max="3" width="24.85546875" style="1" customWidth="1"/>
    <col min="4" max="4" width="15.140625" style="1" hidden="1" customWidth="1"/>
    <col min="5" max="5" width="15.42578125" style="1" hidden="1" customWidth="1"/>
    <col min="6" max="7" width="13.7109375" style="1" hidden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4" width="15.42578125" style="1" hidden="1" customWidth="1"/>
    <col min="15" max="15" width="8.85546875" style="1" customWidth="1"/>
    <col min="16" max="16" width="0.14062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15.5703125" style="1" hidden="1" customWidth="1"/>
    <col min="22" max="22" width="15.85546875" style="1" hidden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hidden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0.140625" style="1" hidden="1" customWidth="1"/>
    <col min="34" max="34" width="8.140625" style="1" customWidth="1"/>
    <col min="35" max="35" width="9.28515625" style="1" customWidth="1"/>
    <col min="36" max="16384" width="9.140625" style="1"/>
  </cols>
  <sheetData>
    <row r="1" spans="1:67" ht="0.75" hidden="1" customHeight="1" x14ac:dyDescent="0.25">
      <c r="A1" s="26"/>
      <c r="B1" s="91" t="s">
        <v>274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2"/>
      <c r="O1" s="92"/>
      <c r="P1" s="2"/>
      <c r="Q1" s="3"/>
      <c r="R1" s="4"/>
      <c r="S1" s="4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7" ht="16.5" hidden="1" customHeight="1" x14ac:dyDescent="0.25">
      <c r="A2" s="27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2"/>
      <c r="O2" s="92"/>
      <c r="P2" s="23"/>
      <c r="Q2" s="3"/>
      <c r="R2" s="4"/>
      <c r="S2" s="4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67" ht="27.75" customHeight="1" x14ac:dyDescent="0.25">
      <c r="A3" s="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24"/>
      <c r="Q3" s="3"/>
      <c r="R3" s="7"/>
      <c r="S3" s="7"/>
      <c r="T3" s="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67" ht="14.1" customHeight="1" x14ac:dyDescent="0.25">
      <c r="A4" s="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24"/>
      <c r="Q4" s="3"/>
      <c r="R4" s="6"/>
      <c r="S4" s="10"/>
      <c r="T4" s="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67" ht="14.1" customHeight="1" x14ac:dyDescent="0.25">
      <c r="A5" s="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4"/>
      <c r="Q5" s="3"/>
      <c r="R5" s="10"/>
      <c r="S5" s="8"/>
      <c r="T5" s="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67" ht="15.2" customHeight="1" x14ac:dyDescent="0.25">
      <c r="A6" s="6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24"/>
      <c r="Q6" s="3"/>
      <c r="R6" s="9"/>
      <c r="S6" s="9"/>
      <c r="T6" s="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67" ht="72.75" customHeight="1" x14ac:dyDescent="0.25">
      <c r="A7" s="6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24"/>
      <c r="Q7" s="3"/>
      <c r="R7" s="9"/>
      <c r="S7" s="9"/>
      <c r="T7" s="9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67" ht="1.5" customHeight="1" x14ac:dyDescent="0.25">
      <c r="A8" s="6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28"/>
      <c r="N8" s="107"/>
      <c r="O8" s="107"/>
      <c r="P8" s="24"/>
      <c r="Q8" s="3"/>
      <c r="R8" s="11"/>
      <c r="S8" s="11"/>
      <c r="T8" s="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67" ht="15.75" customHeight="1" x14ac:dyDescent="0.25">
      <c r="A9" s="6"/>
      <c r="B9" s="6"/>
      <c r="C9" s="110" t="s">
        <v>275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24"/>
      <c r="Q9" s="3"/>
      <c r="R9" s="10"/>
      <c r="S9" s="11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67" ht="15" hidden="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5"/>
      <c r="O10" s="25"/>
      <c r="P10" s="12"/>
      <c r="Q10" s="3"/>
      <c r="R10" s="12"/>
      <c r="S10" s="12"/>
      <c r="T10" s="1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67" ht="42.75" customHeight="1" x14ac:dyDescent="0.25">
      <c r="A11" s="95" t="s">
        <v>276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67" ht="35.25" customHeight="1" x14ac:dyDescent="0.25">
      <c r="A12" s="93" t="s">
        <v>261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I12" s="104" t="s">
        <v>262</v>
      </c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</row>
    <row r="13" spans="1:67" ht="11.45" customHeight="1" x14ac:dyDescent="0.25">
      <c r="A13" s="106" t="s">
        <v>0</v>
      </c>
      <c r="B13" s="108" t="s">
        <v>1</v>
      </c>
      <c r="C13" s="106" t="s">
        <v>2</v>
      </c>
      <c r="D13" s="98" t="s">
        <v>252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97" t="s">
        <v>3</v>
      </c>
      <c r="R13" s="97" t="s">
        <v>1</v>
      </c>
      <c r="S13" s="97" t="s">
        <v>2</v>
      </c>
      <c r="T13" s="97" t="s">
        <v>4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5"/>
      <c r="AH13" s="112" t="s">
        <v>263</v>
      </c>
      <c r="AI13" s="112" t="s">
        <v>264</v>
      </c>
    </row>
    <row r="14" spans="1:67" ht="38.25" customHeight="1" thickBot="1" x14ac:dyDescent="0.3">
      <c r="A14" s="106"/>
      <c r="B14" s="109"/>
      <c r="C14" s="106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97"/>
      <c r="R14" s="97"/>
      <c r="S14" s="97"/>
      <c r="T14" s="13" t="s">
        <v>5</v>
      </c>
      <c r="U14" s="13" t="s">
        <v>6</v>
      </c>
      <c r="V14" s="13" t="s">
        <v>7</v>
      </c>
      <c r="W14" s="13" t="s">
        <v>8</v>
      </c>
      <c r="X14" s="13" t="s">
        <v>9</v>
      </c>
      <c r="Y14" s="13" t="s">
        <v>16</v>
      </c>
      <c r="Z14" s="13" t="s">
        <v>10</v>
      </c>
      <c r="AA14" s="13" t="s">
        <v>11</v>
      </c>
      <c r="AB14" s="13" t="s">
        <v>12</v>
      </c>
      <c r="AC14" s="13" t="s">
        <v>13</v>
      </c>
      <c r="AD14" s="13" t="s">
        <v>14</v>
      </c>
      <c r="AE14" s="13" t="s">
        <v>15</v>
      </c>
      <c r="AF14" s="13" t="s">
        <v>17</v>
      </c>
      <c r="AG14" s="5"/>
      <c r="AH14" s="113"/>
      <c r="AI14" s="113"/>
    </row>
    <row r="15" spans="1:67" ht="11.25" hidden="1" customHeight="1" x14ac:dyDescent="0.25">
      <c r="A15" s="31" t="s">
        <v>18</v>
      </c>
      <c r="B15" s="31" t="s">
        <v>19</v>
      </c>
      <c r="C15" s="31" t="s">
        <v>20</v>
      </c>
      <c r="D15" s="32" t="s">
        <v>21</v>
      </c>
      <c r="E15" s="32" t="s">
        <v>22</v>
      </c>
      <c r="F15" s="32" t="s">
        <v>23</v>
      </c>
      <c r="G15" s="32" t="s">
        <v>24</v>
      </c>
      <c r="H15" s="32" t="s">
        <v>25</v>
      </c>
      <c r="I15" s="32" t="s">
        <v>26</v>
      </c>
      <c r="J15" s="32" t="s">
        <v>27</v>
      </c>
      <c r="K15" s="32" t="s">
        <v>28</v>
      </c>
      <c r="L15" s="32" t="s">
        <v>29</v>
      </c>
      <c r="M15" s="32" t="s">
        <v>30</v>
      </c>
      <c r="N15" s="32" t="s">
        <v>31</v>
      </c>
      <c r="O15" s="32" t="s">
        <v>32</v>
      </c>
      <c r="P15" s="32" t="s">
        <v>33</v>
      </c>
      <c r="Q15" s="13" t="s">
        <v>18</v>
      </c>
      <c r="R15" s="13" t="s">
        <v>19</v>
      </c>
      <c r="S15" s="13" t="s">
        <v>20</v>
      </c>
      <c r="T15" s="14" t="s">
        <v>34</v>
      </c>
      <c r="U15" s="14" t="s">
        <v>35</v>
      </c>
      <c r="V15" s="14" t="s">
        <v>36</v>
      </c>
      <c r="W15" s="14" t="s">
        <v>37</v>
      </c>
      <c r="X15" s="14" t="s">
        <v>38</v>
      </c>
      <c r="Y15" s="14" t="s">
        <v>39</v>
      </c>
      <c r="Z15" s="14" t="s">
        <v>40</v>
      </c>
      <c r="AA15" s="14" t="s">
        <v>41</v>
      </c>
      <c r="AB15" s="14" t="s">
        <v>42</v>
      </c>
      <c r="AC15" s="14" t="s">
        <v>43</v>
      </c>
      <c r="AD15" s="14" t="s">
        <v>44</v>
      </c>
      <c r="AE15" s="14" t="s">
        <v>45</v>
      </c>
      <c r="AF15" s="14" t="s">
        <v>46</v>
      </c>
      <c r="AG15" s="5"/>
      <c r="AH15" s="65"/>
      <c r="AI15" s="65"/>
    </row>
    <row r="16" spans="1:67" ht="21.75" customHeight="1" x14ac:dyDescent="0.25">
      <c r="A16" s="59" t="s">
        <v>47</v>
      </c>
      <c r="B16" s="60" t="s">
        <v>48</v>
      </c>
      <c r="C16" s="61" t="s">
        <v>246</v>
      </c>
      <c r="D16" s="58">
        <v>75276893.480000004</v>
      </c>
      <c r="E16" s="58">
        <v>0</v>
      </c>
      <c r="F16" s="58">
        <v>75276893.480000004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66">
        <f>SUM(O18+O64)</f>
        <v>19636824</v>
      </c>
      <c r="P16" s="66">
        <f t="shared" ref="P16:AH16" si="0">SUM(P18+P64)</f>
        <v>0</v>
      </c>
      <c r="Q16" s="66" t="e">
        <f t="shared" si="0"/>
        <v>#VALUE!</v>
      </c>
      <c r="R16" s="66">
        <f t="shared" si="0"/>
        <v>80</v>
      </c>
      <c r="S16" s="66" t="e">
        <f t="shared" si="0"/>
        <v>#VALUE!</v>
      </c>
      <c r="T16" s="66">
        <f t="shared" si="0"/>
        <v>37084799.100000001</v>
      </c>
      <c r="U16" s="66">
        <f t="shared" si="0"/>
        <v>0</v>
      </c>
      <c r="V16" s="66">
        <f t="shared" si="0"/>
        <v>37084799.100000001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  <c r="AC16" s="66">
        <f t="shared" si="0"/>
        <v>0</v>
      </c>
      <c r="AD16" s="66">
        <f t="shared" si="0"/>
        <v>0</v>
      </c>
      <c r="AE16" s="66">
        <f t="shared" si="0"/>
        <v>37084799.100000001</v>
      </c>
      <c r="AF16" s="66">
        <f t="shared" si="0"/>
        <v>0</v>
      </c>
      <c r="AG16" s="66">
        <f t="shared" si="0"/>
        <v>0</v>
      </c>
      <c r="AH16" s="66">
        <f t="shared" si="0"/>
        <v>12573256</v>
      </c>
      <c r="AI16" s="66">
        <v>64</v>
      </c>
    </row>
    <row r="17" spans="1:35" ht="15" hidden="1" customHeight="1" x14ac:dyDescent="0.25">
      <c r="A17" s="62" t="s">
        <v>49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7"/>
      <c r="P17" s="68"/>
      <c r="Q17" s="69" t="s">
        <v>49</v>
      </c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3"/>
      <c r="AH17" s="74"/>
      <c r="AI17" s="74"/>
    </row>
    <row r="18" spans="1:35" x14ac:dyDescent="0.25">
      <c r="A18" s="55" t="s">
        <v>50</v>
      </c>
      <c r="B18" s="56" t="s">
        <v>48</v>
      </c>
      <c r="C18" s="57" t="s">
        <v>166</v>
      </c>
      <c r="D18" s="58">
        <v>4952900</v>
      </c>
      <c r="E18" s="58">
        <v>0</v>
      </c>
      <c r="F18" s="58">
        <v>4952900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66">
        <f>SUM(O19+O24+O37+O45+O51+O61+O34)</f>
        <v>7418934</v>
      </c>
      <c r="P18" s="66">
        <f t="shared" ref="P18:AH18" si="1">SUM(P19+P24+P37+P45+P51+P61+P34)</f>
        <v>0</v>
      </c>
      <c r="Q18" s="66" t="e">
        <f t="shared" si="1"/>
        <v>#VALUE!</v>
      </c>
      <c r="R18" s="66">
        <f t="shared" si="1"/>
        <v>50</v>
      </c>
      <c r="S18" s="66" t="e">
        <f t="shared" si="1"/>
        <v>#VALUE!</v>
      </c>
      <c r="T18" s="66">
        <f t="shared" si="1"/>
        <v>3938608.62</v>
      </c>
      <c r="U18" s="66">
        <f t="shared" si="1"/>
        <v>0</v>
      </c>
      <c r="V18" s="66">
        <f t="shared" si="1"/>
        <v>3938608.62</v>
      </c>
      <c r="W18" s="66">
        <f t="shared" si="1"/>
        <v>0</v>
      </c>
      <c r="X18" s="66">
        <f t="shared" si="1"/>
        <v>0</v>
      </c>
      <c r="Y18" s="66">
        <f t="shared" si="1"/>
        <v>0</v>
      </c>
      <c r="Z18" s="66">
        <f t="shared" si="1"/>
        <v>0</v>
      </c>
      <c r="AA18" s="66">
        <f t="shared" si="1"/>
        <v>0</v>
      </c>
      <c r="AB18" s="66">
        <f t="shared" si="1"/>
        <v>0</v>
      </c>
      <c r="AC18" s="66">
        <f t="shared" si="1"/>
        <v>0</v>
      </c>
      <c r="AD18" s="66">
        <f t="shared" si="1"/>
        <v>0</v>
      </c>
      <c r="AE18" s="66">
        <f t="shared" si="1"/>
        <v>3938608.62</v>
      </c>
      <c r="AF18" s="66">
        <f t="shared" si="1"/>
        <v>0</v>
      </c>
      <c r="AG18" s="66">
        <f t="shared" si="1"/>
        <v>0</v>
      </c>
      <c r="AH18" s="66">
        <f t="shared" si="1"/>
        <v>4609582</v>
      </c>
      <c r="AI18" s="66">
        <v>62.1</v>
      </c>
    </row>
    <row r="19" spans="1:35" x14ac:dyDescent="0.25">
      <c r="A19" s="55" t="s">
        <v>51</v>
      </c>
      <c r="B19" s="56" t="s">
        <v>48</v>
      </c>
      <c r="C19" s="57" t="s">
        <v>167</v>
      </c>
      <c r="D19" s="58">
        <v>1436000</v>
      </c>
      <c r="E19" s="58">
        <v>0</v>
      </c>
      <c r="F19" s="58">
        <v>1436000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66">
        <f>SUM(O20)</f>
        <v>3928000</v>
      </c>
      <c r="P19" s="66">
        <f t="shared" ref="P19:AH19" si="2">SUM(P20)</f>
        <v>0</v>
      </c>
      <c r="Q19" s="66">
        <f t="shared" si="2"/>
        <v>0</v>
      </c>
      <c r="R19" s="66">
        <f t="shared" si="2"/>
        <v>0</v>
      </c>
      <c r="S19" s="66">
        <f t="shared" si="2"/>
        <v>0</v>
      </c>
      <c r="T19" s="66">
        <f t="shared" si="2"/>
        <v>1131490.8499999999</v>
      </c>
      <c r="U19" s="66">
        <f t="shared" si="2"/>
        <v>0</v>
      </c>
      <c r="V19" s="66">
        <f t="shared" si="2"/>
        <v>1131490.8499999999</v>
      </c>
      <c r="W19" s="66">
        <f t="shared" si="2"/>
        <v>0</v>
      </c>
      <c r="X19" s="66">
        <f t="shared" si="2"/>
        <v>0</v>
      </c>
      <c r="Y19" s="66">
        <f t="shared" si="2"/>
        <v>0</v>
      </c>
      <c r="Z19" s="66">
        <f t="shared" si="2"/>
        <v>0</v>
      </c>
      <c r="AA19" s="66">
        <f t="shared" si="2"/>
        <v>0</v>
      </c>
      <c r="AB19" s="66">
        <f t="shared" si="2"/>
        <v>0</v>
      </c>
      <c r="AC19" s="66">
        <f t="shared" si="2"/>
        <v>0</v>
      </c>
      <c r="AD19" s="66">
        <f t="shared" si="2"/>
        <v>0</v>
      </c>
      <c r="AE19" s="66">
        <f t="shared" si="2"/>
        <v>1131490.8499999999</v>
      </c>
      <c r="AF19" s="66">
        <f t="shared" si="2"/>
        <v>0</v>
      </c>
      <c r="AG19" s="66">
        <f t="shared" si="2"/>
        <v>0</v>
      </c>
      <c r="AH19" s="66">
        <f t="shared" si="2"/>
        <v>2224967</v>
      </c>
      <c r="AI19" s="66">
        <f>SUM(AI20)</f>
        <v>56.6</v>
      </c>
    </row>
    <row r="20" spans="1:35" x14ac:dyDescent="0.25">
      <c r="A20" s="38" t="s">
        <v>52</v>
      </c>
      <c r="B20" s="35" t="s">
        <v>48</v>
      </c>
      <c r="C20" s="37" t="s">
        <v>168</v>
      </c>
      <c r="D20" s="36">
        <v>1436000</v>
      </c>
      <c r="E20" s="36">
        <v>0</v>
      </c>
      <c r="F20" s="36">
        <v>1436000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81">
        <f>SUM(O21:O23)</f>
        <v>3928000</v>
      </c>
      <c r="P20" s="81">
        <f t="shared" ref="P20:AH20" si="3">SUM(P21:P23)</f>
        <v>0</v>
      </c>
      <c r="Q20" s="81">
        <f t="shared" si="3"/>
        <v>0</v>
      </c>
      <c r="R20" s="81">
        <f t="shared" si="3"/>
        <v>0</v>
      </c>
      <c r="S20" s="81">
        <f t="shared" si="3"/>
        <v>0</v>
      </c>
      <c r="T20" s="81">
        <f t="shared" si="3"/>
        <v>1131490.8499999999</v>
      </c>
      <c r="U20" s="81">
        <f t="shared" si="3"/>
        <v>0</v>
      </c>
      <c r="V20" s="81">
        <f t="shared" si="3"/>
        <v>1131490.8499999999</v>
      </c>
      <c r="W20" s="81">
        <f t="shared" si="3"/>
        <v>0</v>
      </c>
      <c r="X20" s="81">
        <f t="shared" si="3"/>
        <v>0</v>
      </c>
      <c r="Y20" s="81">
        <f t="shared" si="3"/>
        <v>0</v>
      </c>
      <c r="Z20" s="81">
        <f t="shared" si="3"/>
        <v>0</v>
      </c>
      <c r="AA20" s="81">
        <f t="shared" si="3"/>
        <v>0</v>
      </c>
      <c r="AB20" s="81">
        <f t="shared" si="3"/>
        <v>0</v>
      </c>
      <c r="AC20" s="81">
        <f t="shared" si="3"/>
        <v>0</v>
      </c>
      <c r="AD20" s="81">
        <f t="shared" si="3"/>
        <v>0</v>
      </c>
      <c r="AE20" s="81">
        <f t="shared" si="3"/>
        <v>1131490.8499999999</v>
      </c>
      <c r="AF20" s="81">
        <f t="shared" si="3"/>
        <v>0</v>
      </c>
      <c r="AG20" s="81">
        <f t="shared" si="3"/>
        <v>0</v>
      </c>
      <c r="AH20" s="81">
        <f t="shared" si="3"/>
        <v>2224967</v>
      </c>
      <c r="AI20" s="81">
        <v>56.6</v>
      </c>
    </row>
    <row r="21" spans="1:35" ht="85.5" customHeight="1" x14ac:dyDescent="0.25">
      <c r="A21" s="38" t="s">
        <v>53</v>
      </c>
      <c r="B21" s="35" t="s">
        <v>48</v>
      </c>
      <c r="C21" s="37" t="s">
        <v>169</v>
      </c>
      <c r="D21" s="36">
        <v>1394000</v>
      </c>
      <c r="E21" s="36">
        <v>0</v>
      </c>
      <c r="F21" s="36">
        <v>1394000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81">
        <v>3904000</v>
      </c>
      <c r="P21" s="75">
        <v>0</v>
      </c>
      <c r="Q21" s="76" t="s">
        <v>53</v>
      </c>
      <c r="R21" s="77" t="s">
        <v>48</v>
      </c>
      <c r="S21" s="78" t="s">
        <v>54</v>
      </c>
      <c r="T21" s="79">
        <v>1063941.6499999999</v>
      </c>
      <c r="U21" s="79">
        <v>0</v>
      </c>
      <c r="V21" s="79">
        <v>1063941.6499999999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1063941.6499999999</v>
      </c>
      <c r="AF21" s="80">
        <v>0</v>
      </c>
      <c r="AG21" s="73"/>
      <c r="AH21" s="84">
        <v>2224967</v>
      </c>
      <c r="AI21" s="81">
        <v>57</v>
      </c>
    </row>
    <row r="22" spans="1:35" ht="125.25" customHeight="1" x14ac:dyDescent="0.25">
      <c r="A22" s="38" t="s">
        <v>55</v>
      </c>
      <c r="B22" s="35" t="s">
        <v>48</v>
      </c>
      <c r="C22" s="37" t="s">
        <v>170</v>
      </c>
      <c r="D22" s="36">
        <v>35000</v>
      </c>
      <c r="E22" s="36">
        <v>0</v>
      </c>
      <c r="F22" s="36">
        <v>35000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81">
        <v>16000</v>
      </c>
      <c r="P22" s="75">
        <v>0</v>
      </c>
      <c r="Q22" s="76" t="s">
        <v>55</v>
      </c>
      <c r="R22" s="77" t="s">
        <v>48</v>
      </c>
      <c r="S22" s="78" t="s">
        <v>56</v>
      </c>
      <c r="T22" s="79">
        <v>59700.43</v>
      </c>
      <c r="U22" s="79">
        <v>0</v>
      </c>
      <c r="V22" s="79">
        <v>59700.43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59700.43</v>
      </c>
      <c r="AF22" s="80">
        <v>0</v>
      </c>
      <c r="AG22" s="73"/>
      <c r="AH22" s="74"/>
      <c r="AI22" s="81">
        <v>0</v>
      </c>
    </row>
    <row r="23" spans="1:35" ht="56.25" customHeight="1" x14ac:dyDescent="0.25">
      <c r="A23" s="38" t="s">
        <v>57</v>
      </c>
      <c r="B23" s="35" t="s">
        <v>48</v>
      </c>
      <c r="C23" s="37" t="s">
        <v>171</v>
      </c>
      <c r="D23" s="36">
        <v>7000</v>
      </c>
      <c r="E23" s="36">
        <v>0</v>
      </c>
      <c r="F23" s="36">
        <v>7000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81">
        <v>8000</v>
      </c>
      <c r="P23" s="75">
        <v>0</v>
      </c>
      <c r="Q23" s="76" t="s">
        <v>57</v>
      </c>
      <c r="R23" s="77" t="s">
        <v>48</v>
      </c>
      <c r="S23" s="78" t="s">
        <v>58</v>
      </c>
      <c r="T23" s="79">
        <v>7848.77</v>
      </c>
      <c r="U23" s="79">
        <v>0</v>
      </c>
      <c r="V23" s="79">
        <v>7848.77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7848.77</v>
      </c>
      <c r="AF23" s="80">
        <v>0</v>
      </c>
      <c r="AG23" s="73"/>
      <c r="AH23" s="74"/>
      <c r="AI23" s="81"/>
    </row>
    <row r="24" spans="1:35" ht="40.5" customHeight="1" x14ac:dyDescent="0.25">
      <c r="A24" s="55" t="s">
        <v>59</v>
      </c>
      <c r="B24" s="56" t="s">
        <v>48</v>
      </c>
      <c r="C24" s="57" t="s">
        <v>172</v>
      </c>
      <c r="D24" s="58">
        <v>845400</v>
      </c>
      <c r="E24" s="58">
        <v>0</v>
      </c>
      <c r="F24" s="58">
        <v>845400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6">
        <f>SUM(O25)</f>
        <v>536730</v>
      </c>
      <c r="P24" s="66">
        <f t="shared" ref="P24:AH24" si="4">SUM(P25)</f>
        <v>0</v>
      </c>
      <c r="Q24" s="66" t="e">
        <f t="shared" si="4"/>
        <v>#VALUE!</v>
      </c>
      <c r="R24" s="66">
        <f t="shared" si="4"/>
        <v>30</v>
      </c>
      <c r="S24" s="66" t="e">
        <f t="shared" si="4"/>
        <v>#VALUE!</v>
      </c>
      <c r="T24" s="66">
        <f t="shared" si="4"/>
        <v>838461.03</v>
      </c>
      <c r="U24" s="66">
        <f t="shared" si="4"/>
        <v>0</v>
      </c>
      <c r="V24" s="66">
        <f t="shared" si="4"/>
        <v>838461.03</v>
      </c>
      <c r="W24" s="66">
        <f t="shared" si="4"/>
        <v>0</v>
      </c>
      <c r="X24" s="66">
        <f t="shared" si="4"/>
        <v>0</v>
      </c>
      <c r="Y24" s="66">
        <f t="shared" si="4"/>
        <v>0</v>
      </c>
      <c r="Z24" s="66">
        <f t="shared" si="4"/>
        <v>0</v>
      </c>
      <c r="AA24" s="66">
        <f t="shared" si="4"/>
        <v>0</v>
      </c>
      <c r="AB24" s="66">
        <f t="shared" si="4"/>
        <v>0</v>
      </c>
      <c r="AC24" s="66">
        <f t="shared" si="4"/>
        <v>0</v>
      </c>
      <c r="AD24" s="66">
        <f t="shared" si="4"/>
        <v>0</v>
      </c>
      <c r="AE24" s="66">
        <f t="shared" si="4"/>
        <v>838461.03</v>
      </c>
      <c r="AF24" s="66">
        <f t="shared" si="4"/>
        <v>0</v>
      </c>
      <c r="AG24" s="66">
        <f t="shared" si="4"/>
        <v>0</v>
      </c>
      <c r="AH24" s="66">
        <f t="shared" si="4"/>
        <v>275080</v>
      </c>
      <c r="AI24" s="66">
        <f>SUM(AI25)</f>
        <v>51.3</v>
      </c>
    </row>
    <row r="25" spans="1:35" ht="43.5" customHeight="1" x14ac:dyDescent="0.25">
      <c r="A25" s="38" t="s">
        <v>60</v>
      </c>
      <c r="B25" s="35" t="s">
        <v>48</v>
      </c>
      <c r="C25" s="37" t="s">
        <v>173</v>
      </c>
      <c r="D25" s="36">
        <v>845400</v>
      </c>
      <c r="E25" s="36">
        <v>0</v>
      </c>
      <c r="F25" s="36">
        <v>845400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81">
        <f>O26+O28+O30+O32</f>
        <v>536730</v>
      </c>
      <c r="P25" s="81">
        <f t="shared" ref="P25:AG25" si="5">SUM(P26+P28+P30+P32)</f>
        <v>0</v>
      </c>
      <c r="Q25" s="81" t="e">
        <f t="shared" si="5"/>
        <v>#VALUE!</v>
      </c>
      <c r="R25" s="81">
        <f t="shared" si="5"/>
        <v>30</v>
      </c>
      <c r="S25" s="81" t="e">
        <f t="shared" si="5"/>
        <v>#VALUE!</v>
      </c>
      <c r="T25" s="81">
        <f t="shared" si="5"/>
        <v>838461.03</v>
      </c>
      <c r="U25" s="81">
        <f t="shared" si="5"/>
        <v>0</v>
      </c>
      <c r="V25" s="81">
        <f t="shared" si="5"/>
        <v>838461.03</v>
      </c>
      <c r="W25" s="81">
        <f t="shared" si="5"/>
        <v>0</v>
      </c>
      <c r="X25" s="81">
        <f t="shared" si="5"/>
        <v>0</v>
      </c>
      <c r="Y25" s="81">
        <f t="shared" si="5"/>
        <v>0</v>
      </c>
      <c r="Z25" s="81">
        <f t="shared" si="5"/>
        <v>0</v>
      </c>
      <c r="AA25" s="81">
        <f t="shared" si="5"/>
        <v>0</v>
      </c>
      <c r="AB25" s="81">
        <f t="shared" si="5"/>
        <v>0</v>
      </c>
      <c r="AC25" s="81">
        <f t="shared" si="5"/>
        <v>0</v>
      </c>
      <c r="AD25" s="81">
        <f t="shared" si="5"/>
        <v>0</v>
      </c>
      <c r="AE25" s="81">
        <f t="shared" si="5"/>
        <v>838461.03</v>
      </c>
      <c r="AF25" s="81">
        <f t="shared" si="5"/>
        <v>0</v>
      </c>
      <c r="AG25" s="81">
        <f t="shared" si="5"/>
        <v>0</v>
      </c>
      <c r="AH25" s="81">
        <f>AH26+AH28+AH30+AH32</f>
        <v>275080</v>
      </c>
      <c r="AI25" s="81">
        <v>51.3</v>
      </c>
    </row>
    <row r="26" spans="1:35" ht="83.25" customHeight="1" x14ac:dyDescent="0.25">
      <c r="A26" s="38" t="s">
        <v>61</v>
      </c>
      <c r="B26" s="35" t="s">
        <v>48</v>
      </c>
      <c r="C26" s="37" t="s">
        <v>174</v>
      </c>
      <c r="D26" s="36">
        <v>300000</v>
      </c>
      <c r="E26" s="36">
        <v>0</v>
      </c>
      <c r="F26" s="36">
        <v>300000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81">
        <f>O27</f>
        <v>229650</v>
      </c>
      <c r="P26" s="75">
        <v>0</v>
      </c>
      <c r="Q26" s="76" t="s">
        <v>61</v>
      </c>
      <c r="R26" s="77" t="s">
        <v>48</v>
      </c>
      <c r="S26" s="78" t="s">
        <v>62</v>
      </c>
      <c r="T26" s="79">
        <v>386266.32</v>
      </c>
      <c r="U26" s="79">
        <v>0</v>
      </c>
      <c r="V26" s="79">
        <v>386266.32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386266.32</v>
      </c>
      <c r="AF26" s="80">
        <v>0</v>
      </c>
      <c r="AG26" s="73"/>
      <c r="AH26" s="74">
        <f>AH27</f>
        <v>135400</v>
      </c>
      <c r="AI26" s="81">
        <v>59</v>
      </c>
    </row>
    <row r="27" spans="1:35" ht="132" customHeight="1" x14ac:dyDescent="0.25">
      <c r="A27" s="38" t="s">
        <v>63</v>
      </c>
      <c r="B27" s="35" t="s">
        <v>48</v>
      </c>
      <c r="C27" s="37" t="s">
        <v>175</v>
      </c>
      <c r="D27" s="36">
        <v>300000</v>
      </c>
      <c r="E27" s="36">
        <v>0</v>
      </c>
      <c r="F27" s="36">
        <v>300000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81">
        <v>229650</v>
      </c>
      <c r="P27" s="75">
        <v>0</v>
      </c>
      <c r="Q27" s="76" t="s">
        <v>63</v>
      </c>
      <c r="R27" s="77" t="s">
        <v>48</v>
      </c>
      <c r="S27" s="78" t="s">
        <v>64</v>
      </c>
      <c r="T27" s="79">
        <v>386266.32</v>
      </c>
      <c r="U27" s="79">
        <v>0</v>
      </c>
      <c r="V27" s="79">
        <v>386266.32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386266.32</v>
      </c>
      <c r="AF27" s="80">
        <v>0</v>
      </c>
      <c r="AG27" s="73"/>
      <c r="AH27" s="74">
        <v>135400</v>
      </c>
      <c r="AI27" s="81">
        <v>59</v>
      </c>
    </row>
    <row r="28" spans="1:35" ht="99" customHeight="1" x14ac:dyDescent="0.25">
      <c r="A28" s="38" t="s">
        <v>65</v>
      </c>
      <c r="B28" s="35" t="s">
        <v>48</v>
      </c>
      <c r="C28" s="37" t="s">
        <v>176</v>
      </c>
      <c r="D28" s="36">
        <v>2700</v>
      </c>
      <c r="E28" s="36">
        <v>0</v>
      </c>
      <c r="F28" s="36">
        <v>2700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81">
        <f>SUM(O29)</f>
        <v>1270</v>
      </c>
      <c r="P28" s="81">
        <f t="shared" ref="P28:AH28" si="6">SUM(P29)</f>
        <v>0</v>
      </c>
      <c r="Q28" s="81">
        <f t="shared" si="6"/>
        <v>0</v>
      </c>
      <c r="R28" s="81">
        <f t="shared" si="6"/>
        <v>0</v>
      </c>
      <c r="S28" s="81">
        <f t="shared" si="6"/>
        <v>0</v>
      </c>
      <c r="T28" s="81">
        <f t="shared" si="6"/>
        <v>2771.14</v>
      </c>
      <c r="U28" s="81">
        <f t="shared" si="6"/>
        <v>0</v>
      </c>
      <c r="V28" s="81">
        <f t="shared" si="6"/>
        <v>2771.14</v>
      </c>
      <c r="W28" s="81">
        <f t="shared" si="6"/>
        <v>0</v>
      </c>
      <c r="X28" s="81">
        <f t="shared" si="6"/>
        <v>0</v>
      </c>
      <c r="Y28" s="81">
        <f t="shared" si="6"/>
        <v>0</v>
      </c>
      <c r="Z28" s="81">
        <f t="shared" si="6"/>
        <v>0</v>
      </c>
      <c r="AA28" s="81">
        <f t="shared" si="6"/>
        <v>0</v>
      </c>
      <c r="AB28" s="81">
        <f t="shared" si="6"/>
        <v>0</v>
      </c>
      <c r="AC28" s="81">
        <f t="shared" si="6"/>
        <v>0</v>
      </c>
      <c r="AD28" s="81">
        <f t="shared" si="6"/>
        <v>0</v>
      </c>
      <c r="AE28" s="81">
        <f t="shared" si="6"/>
        <v>2771.14</v>
      </c>
      <c r="AF28" s="81">
        <f t="shared" si="6"/>
        <v>0</v>
      </c>
      <c r="AG28" s="81">
        <f t="shared" si="6"/>
        <v>0</v>
      </c>
      <c r="AH28" s="81">
        <f t="shared" si="6"/>
        <v>797</v>
      </c>
      <c r="AI28" s="81">
        <v>62.8</v>
      </c>
    </row>
    <row r="29" spans="1:35" ht="139.5" customHeight="1" x14ac:dyDescent="0.25">
      <c r="A29" s="38" t="s">
        <v>66</v>
      </c>
      <c r="B29" s="35" t="s">
        <v>48</v>
      </c>
      <c r="C29" s="37" t="s">
        <v>177</v>
      </c>
      <c r="D29" s="36">
        <v>2700</v>
      </c>
      <c r="E29" s="36">
        <v>0</v>
      </c>
      <c r="F29" s="36">
        <v>2700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81">
        <v>1270</v>
      </c>
      <c r="P29" s="75">
        <v>0</v>
      </c>
      <c r="Q29" s="76" t="s">
        <v>66</v>
      </c>
      <c r="R29" s="77" t="s">
        <v>48</v>
      </c>
      <c r="S29" s="78" t="s">
        <v>67</v>
      </c>
      <c r="T29" s="79">
        <v>2771.14</v>
      </c>
      <c r="U29" s="79">
        <v>0</v>
      </c>
      <c r="V29" s="79">
        <v>2771.14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2771.14</v>
      </c>
      <c r="AF29" s="80">
        <v>0</v>
      </c>
      <c r="AG29" s="73"/>
      <c r="AH29" s="85">
        <v>797</v>
      </c>
      <c r="AI29" s="81">
        <v>62.8</v>
      </c>
    </row>
    <row r="30" spans="1:35" ht="81" customHeight="1" x14ac:dyDescent="0.25">
      <c r="A30" s="38" t="s">
        <v>68</v>
      </c>
      <c r="B30" s="35" t="s">
        <v>48</v>
      </c>
      <c r="C30" s="37" t="s">
        <v>178</v>
      </c>
      <c r="D30" s="36">
        <v>542700</v>
      </c>
      <c r="E30" s="36">
        <v>0</v>
      </c>
      <c r="F30" s="36">
        <v>542700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81">
        <f>O31</f>
        <v>305810</v>
      </c>
      <c r="P30" s="81">
        <f t="shared" ref="P30:AH30" si="7">P31</f>
        <v>0</v>
      </c>
      <c r="Q30" s="81" t="str">
        <f t="shared" si="7"/>
        <v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R30" s="81" t="str">
        <f t="shared" si="7"/>
        <v>010</v>
      </c>
      <c r="S30" s="81" t="str">
        <f t="shared" si="7"/>
        <v xml:space="preserve"> 000 1030225101 0000 110</v>
      </c>
      <c r="T30" s="81">
        <f t="shared" si="7"/>
        <v>518997.96</v>
      </c>
      <c r="U30" s="81">
        <f t="shared" si="7"/>
        <v>0</v>
      </c>
      <c r="V30" s="81">
        <f t="shared" si="7"/>
        <v>518997.96</v>
      </c>
      <c r="W30" s="81">
        <f t="shared" si="7"/>
        <v>0</v>
      </c>
      <c r="X30" s="81">
        <f t="shared" si="7"/>
        <v>0</v>
      </c>
      <c r="Y30" s="81">
        <f t="shared" si="7"/>
        <v>0</v>
      </c>
      <c r="Z30" s="81">
        <f t="shared" si="7"/>
        <v>0</v>
      </c>
      <c r="AA30" s="81">
        <f t="shared" si="7"/>
        <v>0</v>
      </c>
      <c r="AB30" s="81">
        <f t="shared" si="7"/>
        <v>0</v>
      </c>
      <c r="AC30" s="81">
        <f t="shared" si="7"/>
        <v>0</v>
      </c>
      <c r="AD30" s="81">
        <f t="shared" si="7"/>
        <v>0</v>
      </c>
      <c r="AE30" s="81">
        <f t="shared" si="7"/>
        <v>518997.96</v>
      </c>
      <c r="AF30" s="81">
        <f t="shared" si="7"/>
        <v>0</v>
      </c>
      <c r="AG30" s="81">
        <f t="shared" si="7"/>
        <v>0</v>
      </c>
      <c r="AH30" s="81" t="str">
        <f t="shared" si="7"/>
        <v>155972,0</v>
      </c>
      <c r="AI30" s="81">
        <v>51</v>
      </c>
    </row>
    <row r="31" spans="1:35" ht="127.5" customHeight="1" x14ac:dyDescent="0.25">
      <c r="A31" s="38" t="s">
        <v>69</v>
      </c>
      <c r="B31" s="35" t="s">
        <v>48</v>
      </c>
      <c r="C31" s="37" t="s">
        <v>179</v>
      </c>
      <c r="D31" s="36">
        <v>542700</v>
      </c>
      <c r="E31" s="36">
        <v>0</v>
      </c>
      <c r="F31" s="36">
        <v>542700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81">
        <v>305810</v>
      </c>
      <c r="P31" s="75">
        <v>0</v>
      </c>
      <c r="Q31" s="76" t="s">
        <v>69</v>
      </c>
      <c r="R31" s="77" t="s">
        <v>48</v>
      </c>
      <c r="S31" s="78" t="s">
        <v>70</v>
      </c>
      <c r="T31" s="79">
        <v>518997.96</v>
      </c>
      <c r="U31" s="79">
        <v>0</v>
      </c>
      <c r="V31" s="79">
        <v>518997.96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518997.96</v>
      </c>
      <c r="AF31" s="80">
        <v>0</v>
      </c>
      <c r="AG31" s="73"/>
      <c r="AH31" s="118" t="s">
        <v>278</v>
      </c>
      <c r="AI31" s="81">
        <v>51</v>
      </c>
    </row>
    <row r="32" spans="1:35" ht="81" customHeight="1" x14ac:dyDescent="0.25">
      <c r="A32" s="38" t="s">
        <v>71</v>
      </c>
      <c r="B32" s="35" t="s">
        <v>48</v>
      </c>
      <c r="C32" s="37" t="s">
        <v>180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81">
        <f>SUM(O33)</f>
        <v>0</v>
      </c>
      <c r="P32" s="75">
        <v>0</v>
      </c>
      <c r="Q32" s="76" t="s">
        <v>71</v>
      </c>
      <c r="R32" s="77" t="s">
        <v>48</v>
      </c>
      <c r="S32" s="78" t="s">
        <v>72</v>
      </c>
      <c r="T32" s="79">
        <v>-69574.39</v>
      </c>
      <c r="U32" s="79">
        <v>0</v>
      </c>
      <c r="V32" s="79">
        <v>-69574.39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-69574.39</v>
      </c>
      <c r="AF32" s="80">
        <v>0</v>
      </c>
      <c r="AG32" s="73"/>
      <c r="AH32" s="85">
        <f>AH33</f>
        <v>-17089</v>
      </c>
      <c r="AI32" s="74"/>
    </row>
    <row r="33" spans="1:35" ht="123.75" customHeight="1" x14ac:dyDescent="0.25">
      <c r="A33" s="38" t="s">
        <v>73</v>
      </c>
      <c r="B33" s="35" t="s">
        <v>48</v>
      </c>
      <c r="C33" s="37" t="s">
        <v>181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81">
        <v>0</v>
      </c>
      <c r="P33" s="75">
        <v>0</v>
      </c>
      <c r="Q33" s="76" t="s">
        <v>73</v>
      </c>
      <c r="R33" s="77" t="s">
        <v>48</v>
      </c>
      <c r="S33" s="78" t="s">
        <v>74</v>
      </c>
      <c r="T33" s="79">
        <v>-69574.39</v>
      </c>
      <c r="U33" s="79">
        <v>0</v>
      </c>
      <c r="V33" s="79">
        <v>-69574.39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-69574.39</v>
      </c>
      <c r="AF33" s="80">
        <v>0</v>
      </c>
      <c r="AG33" s="73"/>
      <c r="AH33" s="85">
        <v>-17089</v>
      </c>
      <c r="AI33" s="74"/>
    </row>
    <row r="34" spans="1:35" ht="18" customHeight="1" x14ac:dyDescent="0.25">
      <c r="A34" s="55" t="s">
        <v>247</v>
      </c>
      <c r="B34" s="56"/>
      <c r="C34" s="57" t="s">
        <v>249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6">
        <f>SUM(O35)</f>
        <v>40000</v>
      </c>
      <c r="P34" s="66">
        <f t="shared" ref="P34:AH34" si="8">SUM(P35)</f>
        <v>0</v>
      </c>
      <c r="Q34" s="66">
        <f t="shared" si="8"/>
        <v>0</v>
      </c>
      <c r="R34" s="66">
        <f t="shared" si="8"/>
        <v>0</v>
      </c>
      <c r="S34" s="66">
        <f t="shared" si="8"/>
        <v>0</v>
      </c>
      <c r="T34" s="66">
        <f t="shared" si="8"/>
        <v>0</v>
      </c>
      <c r="U34" s="66">
        <f t="shared" si="8"/>
        <v>0</v>
      </c>
      <c r="V34" s="66">
        <f t="shared" si="8"/>
        <v>0</v>
      </c>
      <c r="W34" s="66">
        <f t="shared" si="8"/>
        <v>0</v>
      </c>
      <c r="X34" s="66">
        <f t="shared" si="8"/>
        <v>0</v>
      </c>
      <c r="Y34" s="66">
        <f t="shared" si="8"/>
        <v>0</v>
      </c>
      <c r="Z34" s="66">
        <f t="shared" si="8"/>
        <v>0</v>
      </c>
      <c r="AA34" s="66">
        <f t="shared" si="8"/>
        <v>0</v>
      </c>
      <c r="AB34" s="66">
        <f t="shared" si="8"/>
        <v>0</v>
      </c>
      <c r="AC34" s="66">
        <f t="shared" si="8"/>
        <v>0</v>
      </c>
      <c r="AD34" s="66">
        <f t="shared" si="8"/>
        <v>0</v>
      </c>
      <c r="AE34" s="66">
        <f t="shared" si="8"/>
        <v>0</v>
      </c>
      <c r="AF34" s="66">
        <f t="shared" si="8"/>
        <v>0</v>
      </c>
      <c r="AG34" s="66">
        <f t="shared" si="8"/>
        <v>0</v>
      </c>
      <c r="AH34" s="66">
        <f t="shared" si="8"/>
        <v>12298</v>
      </c>
      <c r="AI34" s="66">
        <f>SUM(AI35)</f>
        <v>30.7</v>
      </c>
    </row>
    <row r="35" spans="1:35" ht="15" customHeight="1" x14ac:dyDescent="0.25">
      <c r="A35" s="38" t="s">
        <v>248</v>
      </c>
      <c r="B35" s="35"/>
      <c r="C35" s="37" t="s">
        <v>250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81">
        <f>SUM(O36)</f>
        <v>40000</v>
      </c>
      <c r="P35" s="81">
        <f t="shared" ref="P35:AH35" si="9">SUM(P36)</f>
        <v>0</v>
      </c>
      <c r="Q35" s="81">
        <f t="shared" si="9"/>
        <v>0</v>
      </c>
      <c r="R35" s="81">
        <f t="shared" si="9"/>
        <v>0</v>
      </c>
      <c r="S35" s="81">
        <f t="shared" si="9"/>
        <v>0</v>
      </c>
      <c r="T35" s="81">
        <f t="shared" si="9"/>
        <v>0</v>
      </c>
      <c r="U35" s="81">
        <f t="shared" si="9"/>
        <v>0</v>
      </c>
      <c r="V35" s="81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1">
        <f t="shared" si="9"/>
        <v>0</v>
      </c>
      <c r="AA35" s="81">
        <f t="shared" si="9"/>
        <v>0</v>
      </c>
      <c r="AB35" s="81">
        <f t="shared" si="9"/>
        <v>0</v>
      </c>
      <c r="AC35" s="81">
        <f t="shared" si="9"/>
        <v>0</v>
      </c>
      <c r="AD35" s="81">
        <f t="shared" si="9"/>
        <v>0</v>
      </c>
      <c r="AE35" s="81">
        <f t="shared" si="9"/>
        <v>0</v>
      </c>
      <c r="AF35" s="81">
        <f t="shared" si="9"/>
        <v>0</v>
      </c>
      <c r="AG35" s="81">
        <f t="shared" si="9"/>
        <v>0</v>
      </c>
      <c r="AH35" s="81">
        <f t="shared" si="9"/>
        <v>12298</v>
      </c>
      <c r="AI35" s="81">
        <f>SUM(AI36)</f>
        <v>30.7</v>
      </c>
    </row>
    <row r="36" spans="1:35" ht="16.5" customHeight="1" x14ac:dyDescent="0.25">
      <c r="A36" s="38" t="s">
        <v>248</v>
      </c>
      <c r="B36" s="35"/>
      <c r="C36" s="37" t="s">
        <v>251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81">
        <v>40000</v>
      </c>
      <c r="P36" s="75"/>
      <c r="Q36" s="76"/>
      <c r="R36" s="77"/>
      <c r="S36" s="78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0"/>
      <c r="AG36" s="73"/>
      <c r="AH36" s="85">
        <v>12298</v>
      </c>
      <c r="AI36" s="81">
        <v>30.7</v>
      </c>
    </row>
    <row r="37" spans="1:35" x14ac:dyDescent="0.25">
      <c r="A37" s="55" t="s">
        <v>75</v>
      </c>
      <c r="B37" s="56" t="s">
        <v>48</v>
      </c>
      <c r="C37" s="57" t="s">
        <v>182</v>
      </c>
      <c r="D37" s="58">
        <v>1956000</v>
      </c>
      <c r="E37" s="58">
        <v>0</v>
      </c>
      <c r="F37" s="58">
        <v>1956000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66">
        <f>SUM(O38+O40)</f>
        <v>2648000</v>
      </c>
      <c r="P37" s="66">
        <f t="shared" ref="P37:AH37" si="10">SUM(P38+P40)</f>
        <v>0</v>
      </c>
      <c r="Q37" s="66">
        <f t="shared" si="10"/>
        <v>0</v>
      </c>
      <c r="R37" s="66">
        <f t="shared" si="10"/>
        <v>0</v>
      </c>
      <c r="S37" s="66">
        <f t="shared" si="10"/>
        <v>0</v>
      </c>
      <c r="T37" s="66">
        <f t="shared" si="10"/>
        <v>1401932.2</v>
      </c>
      <c r="U37" s="66">
        <f t="shared" si="10"/>
        <v>0</v>
      </c>
      <c r="V37" s="66">
        <f t="shared" si="10"/>
        <v>1401932.2</v>
      </c>
      <c r="W37" s="66">
        <f t="shared" si="10"/>
        <v>0</v>
      </c>
      <c r="X37" s="66">
        <f t="shared" si="10"/>
        <v>0</v>
      </c>
      <c r="Y37" s="66">
        <f t="shared" si="10"/>
        <v>0</v>
      </c>
      <c r="Z37" s="66">
        <f t="shared" si="10"/>
        <v>0</v>
      </c>
      <c r="AA37" s="66">
        <f t="shared" si="10"/>
        <v>0</v>
      </c>
      <c r="AB37" s="66">
        <f t="shared" si="10"/>
        <v>0</v>
      </c>
      <c r="AC37" s="66">
        <f t="shared" si="10"/>
        <v>0</v>
      </c>
      <c r="AD37" s="66">
        <f t="shared" si="10"/>
        <v>0</v>
      </c>
      <c r="AE37" s="66">
        <f t="shared" si="10"/>
        <v>1401932.2</v>
      </c>
      <c r="AF37" s="66">
        <f t="shared" si="10"/>
        <v>0</v>
      </c>
      <c r="AG37" s="66">
        <f t="shared" si="10"/>
        <v>0</v>
      </c>
      <c r="AH37" s="66">
        <f t="shared" si="10"/>
        <v>1996827</v>
      </c>
      <c r="AI37" s="66">
        <v>74.2</v>
      </c>
    </row>
    <row r="38" spans="1:35" x14ac:dyDescent="0.25">
      <c r="A38" s="38" t="s">
        <v>76</v>
      </c>
      <c r="B38" s="35" t="s">
        <v>48</v>
      </c>
      <c r="C38" s="37" t="s">
        <v>183</v>
      </c>
      <c r="D38" s="36">
        <v>904000</v>
      </c>
      <c r="E38" s="36">
        <v>0</v>
      </c>
      <c r="F38" s="36">
        <v>904000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81">
        <f>SUM(O39)</f>
        <v>46000</v>
      </c>
      <c r="P38" s="81">
        <f t="shared" ref="P38:AH38" si="11">SUM(P39)</f>
        <v>0</v>
      </c>
      <c r="Q38" s="81">
        <f t="shared" si="11"/>
        <v>0</v>
      </c>
      <c r="R38" s="81">
        <f t="shared" si="11"/>
        <v>0</v>
      </c>
      <c r="S38" s="81">
        <f t="shared" si="11"/>
        <v>0</v>
      </c>
      <c r="T38" s="81">
        <f t="shared" si="11"/>
        <v>754230.22</v>
      </c>
      <c r="U38" s="81">
        <f t="shared" si="11"/>
        <v>0</v>
      </c>
      <c r="V38" s="81">
        <f t="shared" si="11"/>
        <v>754230.22</v>
      </c>
      <c r="W38" s="81">
        <f t="shared" si="11"/>
        <v>0</v>
      </c>
      <c r="X38" s="81">
        <f t="shared" si="11"/>
        <v>0</v>
      </c>
      <c r="Y38" s="81">
        <f t="shared" si="11"/>
        <v>0</v>
      </c>
      <c r="Z38" s="81">
        <f t="shared" si="11"/>
        <v>0</v>
      </c>
      <c r="AA38" s="81">
        <f t="shared" si="11"/>
        <v>0</v>
      </c>
      <c r="AB38" s="81">
        <f t="shared" si="11"/>
        <v>0</v>
      </c>
      <c r="AC38" s="81">
        <f t="shared" si="11"/>
        <v>0</v>
      </c>
      <c r="AD38" s="81">
        <f t="shared" si="11"/>
        <v>0</v>
      </c>
      <c r="AE38" s="81">
        <f t="shared" si="11"/>
        <v>754230.22</v>
      </c>
      <c r="AF38" s="81">
        <f t="shared" si="11"/>
        <v>0</v>
      </c>
      <c r="AG38" s="81">
        <f t="shared" si="11"/>
        <v>0</v>
      </c>
      <c r="AH38" s="81">
        <f t="shared" si="11"/>
        <v>14798</v>
      </c>
      <c r="AI38" s="81">
        <f>SUM(AI39)</f>
        <v>32.200000000000003</v>
      </c>
    </row>
    <row r="39" spans="1:35" ht="57.75" x14ac:dyDescent="0.25">
      <c r="A39" s="38" t="s">
        <v>77</v>
      </c>
      <c r="B39" s="35" t="s">
        <v>48</v>
      </c>
      <c r="C39" s="37" t="s">
        <v>184</v>
      </c>
      <c r="D39" s="36">
        <v>904000</v>
      </c>
      <c r="E39" s="36">
        <v>0</v>
      </c>
      <c r="F39" s="36">
        <v>904000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81">
        <v>46000</v>
      </c>
      <c r="P39" s="75">
        <v>0</v>
      </c>
      <c r="Q39" s="76" t="s">
        <v>77</v>
      </c>
      <c r="R39" s="77" t="s">
        <v>48</v>
      </c>
      <c r="S39" s="78" t="s">
        <v>78</v>
      </c>
      <c r="T39" s="79">
        <v>754230.22</v>
      </c>
      <c r="U39" s="79">
        <v>0</v>
      </c>
      <c r="V39" s="79">
        <v>754230.22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754230.22</v>
      </c>
      <c r="AF39" s="80">
        <v>0</v>
      </c>
      <c r="AG39" s="73"/>
      <c r="AH39" s="85">
        <v>14798</v>
      </c>
      <c r="AI39" s="81">
        <v>32.200000000000003</v>
      </c>
    </row>
    <row r="40" spans="1:35" x14ac:dyDescent="0.25">
      <c r="A40" s="38" t="s">
        <v>79</v>
      </c>
      <c r="B40" s="35" t="s">
        <v>48</v>
      </c>
      <c r="C40" s="37" t="s">
        <v>185</v>
      </c>
      <c r="D40" s="36">
        <v>1052000</v>
      </c>
      <c r="E40" s="36">
        <v>0</v>
      </c>
      <c r="F40" s="36">
        <v>1052000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81">
        <f>SUM(O41+O43)</f>
        <v>2602000</v>
      </c>
      <c r="P40" s="81">
        <f t="shared" ref="P40:AH40" si="12">SUM(P41+P43)</f>
        <v>0</v>
      </c>
      <c r="Q40" s="81">
        <f t="shared" si="12"/>
        <v>0</v>
      </c>
      <c r="R40" s="81">
        <f t="shared" si="12"/>
        <v>0</v>
      </c>
      <c r="S40" s="81">
        <f t="shared" si="12"/>
        <v>0</v>
      </c>
      <c r="T40" s="81">
        <f t="shared" si="12"/>
        <v>647701.98</v>
      </c>
      <c r="U40" s="81">
        <f t="shared" si="12"/>
        <v>0</v>
      </c>
      <c r="V40" s="81">
        <f t="shared" si="12"/>
        <v>647701.98</v>
      </c>
      <c r="W40" s="81">
        <f t="shared" si="12"/>
        <v>0</v>
      </c>
      <c r="X40" s="81">
        <f t="shared" si="12"/>
        <v>0</v>
      </c>
      <c r="Y40" s="81">
        <f t="shared" si="12"/>
        <v>0</v>
      </c>
      <c r="Z40" s="81">
        <f t="shared" si="12"/>
        <v>0</v>
      </c>
      <c r="AA40" s="81">
        <f t="shared" si="12"/>
        <v>0</v>
      </c>
      <c r="AB40" s="81">
        <f t="shared" si="12"/>
        <v>0</v>
      </c>
      <c r="AC40" s="81">
        <f t="shared" si="12"/>
        <v>0</v>
      </c>
      <c r="AD40" s="81">
        <f t="shared" si="12"/>
        <v>0</v>
      </c>
      <c r="AE40" s="81">
        <f t="shared" si="12"/>
        <v>647701.98</v>
      </c>
      <c r="AF40" s="81">
        <f t="shared" si="12"/>
        <v>0</v>
      </c>
      <c r="AG40" s="81">
        <f t="shared" si="12"/>
        <v>0</v>
      </c>
      <c r="AH40" s="81">
        <f t="shared" si="12"/>
        <v>1982029</v>
      </c>
      <c r="AI40" s="81">
        <v>74.900000000000006</v>
      </c>
    </row>
    <row r="41" spans="1:35" x14ac:dyDescent="0.25">
      <c r="A41" s="38" t="s">
        <v>80</v>
      </c>
      <c r="B41" s="35" t="s">
        <v>48</v>
      </c>
      <c r="C41" s="37" t="s">
        <v>186</v>
      </c>
      <c r="D41" s="36">
        <v>185000</v>
      </c>
      <c r="E41" s="36">
        <v>0</v>
      </c>
      <c r="F41" s="36">
        <v>185000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81">
        <f>SUM(O42)</f>
        <v>2464000</v>
      </c>
      <c r="P41" s="81">
        <f t="shared" ref="P41:AH41" si="13">SUM(P42)</f>
        <v>0</v>
      </c>
      <c r="Q41" s="81">
        <f t="shared" si="13"/>
        <v>0</v>
      </c>
      <c r="R41" s="81">
        <f t="shared" si="13"/>
        <v>0</v>
      </c>
      <c r="S41" s="81">
        <f t="shared" si="13"/>
        <v>0</v>
      </c>
      <c r="T41" s="81">
        <f t="shared" si="13"/>
        <v>182415.35999999999</v>
      </c>
      <c r="U41" s="81">
        <f t="shared" si="13"/>
        <v>0</v>
      </c>
      <c r="V41" s="81">
        <f t="shared" si="13"/>
        <v>182415.35999999999</v>
      </c>
      <c r="W41" s="81">
        <f t="shared" si="13"/>
        <v>0</v>
      </c>
      <c r="X41" s="81">
        <f t="shared" si="13"/>
        <v>0</v>
      </c>
      <c r="Y41" s="81">
        <f t="shared" si="13"/>
        <v>0</v>
      </c>
      <c r="Z41" s="81">
        <f t="shared" si="13"/>
        <v>0</v>
      </c>
      <c r="AA41" s="81">
        <f t="shared" si="13"/>
        <v>0</v>
      </c>
      <c r="AB41" s="81">
        <f t="shared" si="13"/>
        <v>0</v>
      </c>
      <c r="AC41" s="81">
        <f t="shared" si="13"/>
        <v>0</v>
      </c>
      <c r="AD41" s="81">
        <f t="shared" si="13"/>
        <v>0</v>
      </c>
      <c r="AE41" s="81">
        <f t="shared" si="13"/>
        <v>182415.35999999999</v>
      </c>
      <c r="AF41" s="81">
        <f t="shared" si="13"/>
        <v>0</v>
      </c>
      <c r="AG41" s="81">
        <f t="shared" si="13"/>
        <v>0</v>
      </c>
      <c r="AH41" s="81">
        <f t="shared" si="13"/>
        <v>1946195</v>
      </c>
      <c r="AI41" s="81">
        <v>79</v>
      </c>
    </row>
    <row r="42" spans="1:35" ht="43.5" x14ac:dyDescent="0.25">
      <c r="A42" s="38" t="s">
        <v>81</v>
      </c>
      <c r="B42" s="35" t="s">
        <v>48</v>
      </c>
      <c r="C42" s="37" t="s">
        <v>187</v>
      </c>
      <c r="D42" s="36">
        <v>185000</v>
      </c>
      <c r="E42" s="36">
        <v>0</v>
      </c>
      <c r="F42" s="36">
        <v>185000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81">
        <v>2464000</v>
      </c>
      <c r="P42" s="75">
        <v>0</v>
      </c>
      <c r="Q42" s="76" t="s">
        <v>81</v>
      </c>
      <c r="R42" s="77" t="s">
        <v>48</v>
      </c>
      <c r="S42" s="78" t="s">
        <v>82</v>
      </c>
      <c r="T42" s="79">
        <v>182415.35999999999</v>
      </c>
      <c r="U42" s="79">
        <v>0</v>
      </c>
      <c r="V42" s="79">
        <v>182415.35999999999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182415.35999999999</v>
      </c>
      <c r="AF42" s="80">
        <v>0</v>
      </c>
      <c r="AG42" s="73"/>
      <c r="AH42" s="86">
        <v>1946195</v>
      </c>
      <c r="AI42" s="81">
        <v>79</v>
      </c>
    </row>
    <row r="43" spans="1:35" ht="21.75" customHeight="1" x14ac:dyDescent="0.25">
      <c r="A43" s="38" t="s">
        <v>83</v>
      </c>
      <c r="B43" s="35" t="s">
        <v>48</v>
      </c>
      <c r="C43" s="37" t="s">
        <v>188</v>
      </c>
      <c r="D43" s="36">
        <v>867000</v>
      </c>
      <c r="E43" s="36">
        <v>0</v>
      </c>
      <c r="F43" s="36">
        <v>867000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81">
        <v>138000</v>
      </c>
      <c r="P43" s="81">
        <f t="shared" ref="P43:AH43" si="14">SUM(P44)</f>
        <v>0</v>
      </c>
      <c r="Q43" s="81">
        <f t="shared" si="14"/>
        <v>0</v>
      </c>
      <c r="R43" s="81">
        <f t="shared" si="14"/>
        <v>0</v>
      </c>
      <c r="S43" s="81">
        <f t="shared" si="14"/>
        <v>0</v>
      </c>
      <c r="T43" s="81">
        <f t="shared" si="14"/>
        <v>465286.62</v>
      </c>
      <c r="U43" s="81">
        <f t="shared" si="14"/>
        <v>0</v>
      </c>
      <c r="V43" s="81">
        <f t="shared" si="14"/>
        <v>465286.62</v>
      </c>
      <c r="W43" s="81">
        <f t="shared" si="14"/>
        <v>0</v>
      </c>
      <c r="X43" s="81">
        <f t="shared" si="14"/>
        <v>0</v>
      </c>
      <c r="Y43" s="81">
        <f t="shared" si="14"/>
        <v>0</v>
      </c>
      <c r="Z43" s="81">
        <f t="shared" si="14"/>
        <v>0</v>
      </c>
      <c r="AA43" s="81">
        <f t="shared" si="14"/>
        <v>0</v>
      </c>
      <c r="AB43" s="81">
        <f t="shared" si="14"/>
        <v>0</v>
      </c>
      <c r="AC43" s="81">
        <f t="shared" si="14"/>
        <v>0</v>
      </c>
      <c r="AD43" s="81">
        <f t="shared" si="14"/>
        <v>0</v>
      </c>
      <c r="AE43" s="81">
        <f t="shared" si="14"/>
        <v>465286.62</v>
      </c>
      <c r="AF43" s="81">
        <f t="shared" si="14"/>
        <v>0</v>
      </c>
      <c r="AG43" s="81">
        <f t="shared" si="14"/>
        <v>0</v>
      </c>
      <c r="AH43" s="81">
        <f t="shared" si="14"/>
        <v>35834</v>
      </c>
      <c r="AI43" s="81">
        <f>SUM(AI44)</f>
        <v>26</v>
      </c>
    </row>
    <row r="44" spans="1:35" ht="45" customHeight="1" x14ac:dyDescent="0.25">
      <c r="A44" s="38" t="s">
        <v>84</v>
      </c>
      <c r="B44" s="35" t="s">
        <v>48</v>
      </c>
      <c r="C44" s="37" t="s">
        <v>189</v>
      </c>
      <c r="D44" s="36">
        <v>867000</v>
      </c>
      <c r="E44" s="36">
        <v>0</v>
      </c>
      <c r="F44" s="36">
        <v>867000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81">
        <v>138000</v>
      </c>
      <c r="P44" s="75">
        <v>0</v>
      </c>
      <c r="Q44" s="76" t="s">
        <v>84</v>
      </c>
      <c r="R44" s="77" t="s">
        <v>48</v>
      </c>
      <c r="S44" s="78" t="s">
        <v>85</v>
      </c>
      <c r="T44" s="79">
        <v>465286.62</v>
      </c>
      <c r="U44" s="79">
        <v>0</v>
      </c>
      <c r="V44" s="79">
        <v>465286.62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465286.62</v>
      </c>
      <c r="AF44" s="80">
        <v>0</v>
      </c>
      <c r="AG44" s="73"/>
      <c r="AH44" s="85">
        <v>35834</v>
      </c>
      <c r="AI44" s="81">
        <v>26</v>
      </c>
    </row>
    <row r="45" spans="1:35" ht="38.25" customHeight="1" x14ac:dyDescent="0.25">
      <c r="A45" s="55" t="s">
        <v>86</v>
      </c>
      <c r="B45" s="56" t="s">
        <v>48</v>
      </c>
      <c r="C45" s="57" t="s">
        <v>190</v>
      </c>
      <c r="D45" s="58">
        <v>620000</v>
      </c>
      <c r="E45" s="58">
        <v>0</v>
      </c>
      <c r="F45" s="58">
        <v>620000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66">
        <f>SUM(O46)</f>
        <v>175204</v>
      </c>
      <c r="P45" s="66">
        <f t="shared" ref="P45:AH45" si="15">SUM(P46)</f>
        <v>0</v>
      </c>
      <c r="Q45" s="66">
        <f t="shared" si="15"/>
        <v>0</v>
      </c>
      <c r="R45" s="66">
        <f t="shared" si="15"/>
        <v>0</v>
      </c>
      <c r="S45" s="66">
        <f t="shared" si="15"/>
        <v>0</v>
      </c>
      <c r="T45" s="66">
        <f t="shared" si="15"/>
        <v>534040.99</v>
      </c>
      <c r="U45" s="66">
        <f t="shared" si="15"/>
        <v>0</v>
      </c>
      <c r="V45" s="66">
        <f t="shared" si="15"/>
        <v>534040.99</v>
      </c>
      <c r="W45" s="66">
        <f t="shared" si="15"/>
        <v>0</v>
      </c>
      <c r="X45" s="66">
        <f t="shared" si="15"/>
        <v>0</v>
      </c>
      <c r="Y45" s="66">
        <f t="shared" si="15"/>
        <v>0</v>
      </c>
      <c r="Z45" s="66">
        <f t="shared" si="15"/>
        <v>0</v>
      </c>
      <c r="AA45" s="66">
        <f t="shared" si="15"/>
        <v>0</v>
      </c>
      <c r="AB45" s="66">
        <f t="shared" si="15"/>
        <v>0</v>
      </c>
      <c r="AC45" s="66">
        <f t="shared" si="15"/>
        <v>0</v>
      </c>
      <c r="AD45" s="66">
        <f t="shared" si="15"/>
        <v>0</v>
      </c>
      <c r="AE45" s="66">
        <f t="shared" si="15"/>
        <v>534040.99</v>
      </c>
      <c r="AF45" s="66">
        <f t="shared" si="15"/>
        <v>0</v>
      </c>
      <c r="AG45" s="66">
        <f t="shared" si="15"/>
        <v>0</v>
      </c>
      <c r="AH45" s="66">
        <f t="shared" si="15"/>
        <v>100410</v>
      </c>
      <c r="AI45" s="66">
        <f>SUM(AI46)</f>
        <v>64.400000000000006</v>
      </c>
    </row>
    <row r="46" spans="1:35" ht="111.75" customHeight="1" x14ac:dyDescent="0.25">
      <c r="A46" s="38" t="s">
        <v>87</v>
      </c>
      <c r="B46" s="35" t="s">
        <v>48</v>
      </c>
      <c r="C46" s="37" t="s">
        <v>191</v>
      </c>
      <c r="D46" s="36">
        <v>620000</v>
      </c>
      <c r="E46" s="36">
        <v>0</v>
      </c>
      <c r="F46" s="36">
        <v>620000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81">
        <f>SUM(O47+O49)</f>
        <v>175204</v>
      </c>
      <c r="P46" s="81">
        <f t="shared" ref="P46:AH46" si="16">SUM(P47+P49)</f>
        <v>0</v>
      </c>
      <c r="Q46" s="81">
        <f t="shared" si="16"/>
        <v>0</v>
      </c>
      <c r="R46" s="81">
        <f t="shared" si="16"/>
        <v>0</v>
      </c>
      <c r="S46" s="81">
        <f t="shared" si="16"/>
        <v>0</v>
      </c>
      <c r="T46" s="81">
        <f t="shared" si="16"/>
        <v>534040.99</v>
      </c>
      <c r="U46" s="81">
        <f t="shared" si="16"/>
        <v>0</v>
      </c>
      <c r="V46" s="81">
        <f t="shared" si="16"/>
        <v>534040.99</v>
      </c>
      <c r="W46" s="81">
        <f t="shared" si="16"/>
        <v>0</v>
      </c>
      <c r="X46" s="81">
        <f t="shared" si="16"/>
        <v>0</v>
      </c>
      <c r="Y46" s="81">
        <f t="shared" si="16"/>
        <v>0</v>
      </c>
      <c r="Z46" s="81">
        <f t="shared" si="16"/>
        <v>0</v>
      </c>
      <c r="AA46" s="81">
        <f t="shared" si="16"/>
        <v>0</v>
      </c>
      <c r="AB46" s="81">
        <f t="shared" si="16"/>
        <v>0</v>
      </c>
      <c r="AC46" s="81">
        <f t="shared" si="16"/>
        <v>0</v>
      </c>
      <c r="AD46" s="81">
        <f t="shared" si="16"/>
        <v>0</v>
      </c>
      <c r="AE46" s="81">
        <f t="shared" si="16"/>
        <v>534040.99</v>
      </c>
      <c r="AF46" s="81">
        <f t="shared" si="16"/>
        <v>0</v>
      </c>
      <c r="AG46" s="81">
        <f t="shared" si="16"/>
        <v>0</v>
      </c>
      <c r="AH46" s="81">
        <f t="shared" si="16"/>
        <v>100410</v>
      </c>
      <c r="AI46" s="81">
        <v>64.400000000000006</v>
      </c>
    </row>
    <row r="47" spans="1:35" ht="92.25" customHeight="1" x14ac:dyDescent="0.25">
      <c r="A47" s="38" t="s">
        <v>88</v>
      </c>
      <c r="B47" s="35" t="s">
        <v>48</v>
      </c>
      <c r="C47" s="37" t="s">
        <v>192</v>
      </c>
      <c r="D47" s="36">
        <v>10000</v>
      </c>
      <c r="E47" s="36">
        <v>0</v>
      </c>
      <c r="F47" s="36">
        <v>10000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81">
        <f>SUM(O48)</f>
        <v>25204</v>
      </c>
      <c r="P47" s="81">
        <f t="shared" ref="P47:AH47" si="17">SUM(P48)</f>
        <v>0</v>
      </c>
      <c r="Q47" s="81">
        <f t="shared" si="17"/>
        <v>0</v>
      </c>
      <c r="R47" s="81">
        <f t="shared" si="17"/>
        <v>0</v>
      </c>
      <c r="S47" s="81">
        <f t="shared" si="17"/>
        <v>0</v>
      </c>
      <c r="T47" s="81">
        <f t="shared" si="17"/>
        <v>23695.37</v>
      </c>
      <c r="U47" s="81">
        <f t="shared" si="17"/>
        <v>0</v>
      </c>
      <c r="V47" s="81">
        <f t="shared" si="17"/>
        <v>23695.37</v>
      </c>
      <c r="W47" s="81">
        <f t="shared" si="17"/>
        <v>0</v>
      </c>
      <c r="X47" s="81">
        <f t="shared" si="17"/>
        <v>0</v>
      </c>
      <c r="Y47" s="81">
        <f t="shared" si="17"/>
        <v>0</v>
      </c>
      <c r="Z47" s="81">
        <f t="shared" si="17"/>
        <v>0</v>
      </c>
      <c r="AA47" s="81">
        <f t="shared" si="17"/>
        <v>0</v>
      </c>
      <c r="AB47" s="81">
        <f t="shared" si="17"/>
        <v>0</v>
      </c>
      <c r="AC47" s="81">
        <f t="shared" si="17"/>
        <v>0</v>
      </c>
      <c r="AD47" s="81">
        <f t="shared" si="17"/>
        <v>0</v>
      </c>
      <c r="AE47" s="81">
        <f t="shared" si="17"/>
        <v>23695.37</v>
      </c>
      <c r="AF47" s="81">
        <f t="shared" si="17"/>
        <v>0</v>
      </c>
      <c r="AG47" s="81">
        <f t="shared" si="17"/>
        <v>0</v>
      </c>
      <c r="AH47" s="81">
        <f t="shared" si="17"/>
        <v>25203</v>
      </c>
      <c r="AI47" s="81">
        <f>SUM(AI48)</f>
        <v>100</v>
      </c>
    </row>
    <row r="48" spans="1:35" ht="88.5" customHeight="1" x14ac:dyDescent="0.25">
      <c r="A48" s="38" t="s">
        <v>89</v>
      </c>
      <c r="B48" s="35" t="s">
        <v>48</v>
      </c>
      <c r="C48" s="37" t="s">
        <v>193</v>
      </c>
      <c r="D48" s="36">
        <v>10000</v>
      </c>
      <c r="E48" s="36">
        <v>0</v>
      </c>
      <c r="F48" s="36">
        <v>10000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81">
        <v>25204</v>
      </c>
      <c r="P48" s="75">
        <v>0</v>
      </c>
      <c r="Q48" s="76" t="s">
        <v>89</v>
      </c>
      <c r="R48" s="77" t="s">
        <v>48</v>
      </c>
      <c r="S48" s="78" t="s">
        <v>90</v>
      </c>
      <c r="T48" s="79">
        <v>23695.37</v>
      </c>
      <c r="U48" s="79">
        <v>0</v>
      </c>
      <c r="V48" s="79">
        <v>23695.37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23695.37</v>
      </c>
      <c r="AF48" s="80">
        <v>0</v>
      </c>
      <c r="AG48" s="73"/>
      <c r="AH48" s="74">
        <v>25203</v>
      </c>
      <c r="AI48" s="81">
        <v>100</v>
      </c>
    </row>
    <row r="49" spans="1:35" ht="89.25" customHeight="1" x14ac:dyDescent="0.25">
      <c r="A49" s="38" t="s">
        <v>91</v>
      </c>
      <c r="B49" s="35" t="s">
        <v>48</v>
      </c>
      <c r="C49" s="37" t="s">
        <v>194</v>
      </c>
      <c r="D49" s="36">
        <v>610000</v>
      </c>
      <c r="E49" s="36">
        <v>0</v>
      </c>
      <c r="F49" s="36">
        <v>610000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81">
        <f>SUM(O50)</f>
        <v>150000</v>
      </c>
      <c r="P49" s="81">
        <f t="shared" ref="P49:AH49" si="18">SUM(P50)</f>
        <v>0</v>
      </c>
      <c r="Q49" s="81">
        <f t="shared" si="18"/>
        <v>0</v>
      </c>
      <c r="R49" s="81">
        <f t="shared" si="18"/>
        <v>0</v>
      </c>
      <c r="S49" s="81">
        <f t="shared" si="18"/>
        <v>0</v>
      </c>
      <c r="T49" s="81">
        <f t="shared" si="18"/>
        <v>510345.62</v>
      </c>
      <c r="U49" s="81">
        <f t="shared" si="18"/>
        <v>0</v>
      </c>
      <c r="V49" s="81">
        <f t="shared" si="18"/>
        <v>510345.62</v>
      </c>
      <c r="W49" s="81">
        <f t="shared" si="18"/>
        <v>0</v>
      </c>
      <c r="X49" s="81">
        <f t="shared" si="18"/>
        <v>0</v>
      </c>
      <c r="Y49" s="81">
        <f t="shared" si="18"/>
        <v>0</v>
      </c>
      <c r="Z49" s="81">
        <f t="shared" si="18"/>
        <v>0</v>
      </c>
      <c r="AA49" s="81">
        <f t="shared" si="18"/>
        <v>0</v>
      </c>
      <c r="AB49" s="81">
        <f t="shared" si="18"/>
        <v>0</v>
      </c>
      <c r="AC49" s="81">
        <f t="shared" si="18"/>
        <v>0</v>
      </c>
      <c r="AD49" s="81">
        <f t="shared" si="18"/>
        <v>0</v>
      </c>
      <c r="AE49" s="81">
        <f t="shared" si="18"/>
        <v>510345.62</v>
      </c>
      <c r="AF49" s="81">
        <f t="shared" si="18"/>
        <v>0</v>
      </c>
      <c r="AG49" s="81">
        <f t="shared" si="18"/>
        <v>0</v>
      </c>
      <c r="AH49" s="81">
        <f t="shared" si="18"/>
        <v>75207</v>
      </c>
      <c r="AI49" s="81">
        <f>SUM(AI50)</f>
        <v>50.1</v>
      </c>
    </row>
    <row r="50" spans="1:35" ht="77.25" customHeight="1" x14ac:dyDescent="0.25">
      <c r="A50" s="38" t="s">
        <v>92</v>
      </c>
      <c r="B50" s="35" t="s">
        <v>48</v>
      </c>
      <c r="C50" s="37" t="s">
        <v>195</v>
      </c>
      <c r="D50" s="36">
        <v>610000</v>
      </c>
      <c r="E50" s="36">
        <v>0</v>
      </c>
      <c r="F50" s="36">
        <v>610000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81">
        <v>150000</v>
      </c>
      <c r="P50" s="75">
        <v>0</v>
      </c>
      <c r="Q50" s="76" t="s">
        <v>92</v>
      </c>
      <c r="R50" s="77" t="s">
        <v>48</v>
      </c>
      <c r="S50" s="78" t="s">
        <v>93</v>
      </c>
      <c r="T50" s="79">
        <v>510345.62</v>
      </c>
      <c r="U50" s="79">
        <v>0</v>
      </c>
      <c r="V50" s="79">
        <v>510345.62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510345.62</v>
      </c>
      <c r="AF50" s="80">
        <v>0</v>
      </c>
      <c r="AG50" s="73"/>
      <c r="AH50" s="85">
        <v>75207</v>
      </c>
      <c r="AI50" s="81">
        <v>50.1</v>
      </c>
    </row>
    <row r="51" spans="1:35" ht="37.5" customHeight="1" x14ac:dyDescent="0.25">
      <c r="A51" s="55" t="s">
        <v>94</v>
      </c>
      <c r="B51" s="56" t="s">
        <v>48</v>
      </c>
      <c r="C51" s="57" t="s">
        <v>196</v>
      </c>
      <c r="D51" s="58">
        <v>80000</v>
      </c>
      <c r="E51" s="58">
        <v>0</v>
      </c>
      <c r="F51" s="58">
        <v>80000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66">
        <f>SUM(O52)</f>
        <v>81000</v>
      </c>
      <c r="P51" s="75">
        <v>0</v>
      </c>
      <c r="Q51" s="76" t="s">
        <v>94</v>
      </c>
      <c r="R51" s="77" t="s">
        <v>48</v>
      </c>
      <c r="S51" s="78" t="s">
        <v>95</v>
      </c>
      <c r="T51" s="79">
        <v>32683.55</v>
      </c>
      <c r="U51" s="79">
        <v>0</v>
      </c>
      <c r="V51" s="79">
        <v>32683.55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32683.55</v>
      </c>
      <c r="AF51" s="80">
        <v>0</v>
      </c>
      <c r="AG51" s="73"/>
      <c r="AH51" s="74"/>
      <c r="AI51" s="66">
        <f>SUM(AI52)</f>
        <v>0</v>
      </c>
    </row>
    <row r="52" spans="1:35" ht="19.5" customHeight="1" x14ac:dyDescent="0.25">
      <c r="A52" s="38" t="s">
        <v>96</v>
      </c>
      <c r="B52" s="35" t="s">
        <v>48</v>
      </c>
      <c r="C52" s="37" t="s">
        <v>197</v>
      </c>
      <c r="D52" s="36">
        <v>80000</v>
      </c>
      <c r="E52" s="36">
        <v>0</v>
      </c>
      <c r="F52" s="36">
        <v>80000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81">
        <f>SUM(O53)</f>
        <v>81000</v>
      </c>
      <c r="P52" s="75">
        <v>0</v>
      </c>
      <c r="Q52" s="76" t="s">
        <v>96</v>
      </c>
      <c r="R52" s="77" t="s">
        <v>48</v>
      </c>
      <c r="S52" s="78" t="s">
        <v>97</v>
      </c>
      <c r="T52" s="79">
        <v>32683.55</v>
      </c>
      <c r="U52" s="79">
        <v>0</v>
      </c>
      <c r="V52" s="79">
        <v>32683.55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32683.55</v>
      </c>
      <c r="AF52" s="80">
        <v>0</v>
      </c>
      <c r="AG52" s="73"/>
      <c r="AH52" s="74"/>
      <c r="AI52" s="81">
        <f>SUM(AI53)</f>
        <v>0</v>
      </c>
    </row>
    <row r="53" spans="1:35" ht="28.5" customHeight="1" x14ac:dyDescent="0.25">
      <c r="A53" s="38" t="s">
        <v>98</v>
      </c>
      <c r="B53" s="35" t="s">
        <v>48</v>
      </c>
      <c r="C53" s="37" t="s">
        <v>198</v>
      </c>
      <c r="D53" s="36">
        <v>35000</v>
      </c>
      <c r="E53" s="36">
        <v>0</v>
      </c>
      <c r="F53" s="36">
        <v>35000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81">
        <f>SUM(O54)</f>
        <v>81000</v>
      </c>
      <c r="P53" s="75">
        <v>0</v>
      </c>
      <c r="Q53" s="76" t="s">
        <v>98</v>
      </c>
      <c r="R53" s="77" t="s">
        <v>48</v>
      </c>
      <c r="S53" s="78" t="s">
        <v>99</v>
      </c>
      <c r="T53" s="79">
        <v>32683.55</v>
      </c>
      <c r="U53" s="79">
        <v>0</v>
      </c>
      <c r="V53" s="79">
        <v>32683.55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32683.55</v>
      </c>
      <c r="AF53" s="80">
        <v>0</v>
      </c>
      <c r="AG53" s="73"/>
      <c r="AH53" s="74"/>
      <c r="AI53" s="81">
        <f>SUM(AI54)</f>
        <v>0</v>
      </c>
    </row>
    <row r="54" spans="1:35" ht="37.5" customHeight="1" x14ac:dyDescent="0.25">
      <c r="A54" s="38" t="s">
        <v>100</v>
      </c>
      <c r="B54" s="35" t="s">
        <v>48</v>
      </c>
      <c r="C54" s="37" t="s">
        <v>199</v>
      </c>
      <c r="D54" s="36">
        <v>35000</v>
      </c>
      <c r="E54" s="36">
        <v>0</v>
      </c>
      <c r="F54" s="36">
        <v>35000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81">
        <v>81000</v>
      </c>
      <c r="P54" s="75">
        <v>0</v>
      </c>
      <c r="Q54" s="76" t="s">
        <v>100</v>
      </c>
      <c r="R54" s="77" t="s">
        <v>48</v>
      </c>
      <c r="S54" s="78" t="s">
        <v>101</v>
      </c>
      <c r="T54" s="79">
        <v>32683.55</v>
      </c>
      <c r="U54" s="79">
        <v>0</v>
      </c>
      <c r="V54" s="79">
        <v>32683.55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32683.55</v>
      </c>
      <c r="AF54" s="80">
        <v>0</v>
      </c>
      <c r="AG54" s="73"/>
      <c r="AH54" s="74"/>
      <c r="AI54" s="81">
        <v>0</v>
      </c>
    </row>
    <row r="55" spans="1:35" ht="50.25" hidden="1" customHeight="1" x14ac:dyDescent="0.25">
      <c r="A55" s="38" t="s">
        <v>102</v>
      </c>
      <c r="B55" s="35" t="s">
        <v>48</v>
      </c>
      <c r="C55" s="37" t="s">
        <v>200</v>
      </c>
      <c r="D55" s="36">
        <v>45000</v>
      </c>
      <c r="E55" s="36">
        <v>0</v>
      </c>
      <c r="F55" s="36">
        <v>45000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81"/>
      <c r="P55" s="75">
        <v>0</v>
      </c>
      <c r="Q55" s="76" t="s">
        <v>102</v>
      </c>
      <c r="R55" s="77" t="s">
        <v>48</v>
      </c>
      <c r="S55" s="78" t="s">
        <v>103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80">
        <v>0</v>
      </c>
      <c r="AG55" s="73"/>
      <c r="AH55" s="74"/>
      <c r="AI55" s="81"/>
    </row>
    <row r="56" spans="1:35" ht="50.25" hidden="1" customHeight="1" x14ac:dyDescent="0.25">
      <c r="A56" s="38" t="s">
        <v>104</v>
      </c>
      <c r="B56" s="35" t="s">
        <v>48</v>
      </c>
      <c r="C56" s="37" t="s">
        <v>201</v>
      </c>
      <c r="D56" s="36">
        <v>45000</v>
      </c>
      <c r="E56" s="36">
        <v>0</v>
      </c>
      <c r="F56" s="36">
        <v>45000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81"/>
      <c r="P56" s="75">
        <v>0</v>
      </c>
      <c r="Q56" s="76" t="s">
        <v>104</v>
      </c>
      <c r="R56" s="77" t="s">
        <v>48</v>
      </c>
      <c r="S56" s="78" t="s">
        <v>105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80">
        <v>0</v>
      </c>
      <c r="AG56" s="73"/>
      <c r="AH56" s="74"/>
      <c r="AI56" s="81"/>
    </row>
    <row r="57" spans="1:35" ht="50.25" hidden="1" customHeight="1" x14ac:dyDescent="0.25">
      <c r="A57" s="39" t="s">
        <v>106</v>
      </c>
      <c r="B57" s="40" t="s">
        <v>48</v>
      </c>
      <c r="C57" s="41" t="s">
        <v>202</v>
      </c>
      <c r="D57" s="42">
        <v>5500</v>
      </c>
      <c r="E57" s="42">
        <v>0</v>
      </c>
      <c r="F57" s="42">
        <v>5500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82"/>
      <c r="P57" s="75">
        <v>0</v>
      </c>
      <c r="Q57" s="76" t="s">
        <v>106</v>
      </c>
      <c r="R57" s="77" t="s">
        <v>48</v>
      </c>
      <c r="S57" s="78" t="s">
        <v>107</v>
      </c>
      <c r="T57" s="79">
        <v>5493.94</v>
      </c>
      <c r="U57" s="79">
        <v>0</v>
      </c>
      <c r="V57" s="79">
        <v>5493.94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5493.94</v>
      </c>
      <c r="AF57" s="80">
        <v>0</v>
      </c>
      <c r="AG57" s="73"/>
      <c r="AH57" s="74"/>
      <c r="AI57" s="82"/>
    </row>
    <row r="58" spans="1:35" ht="50.25" hidden="1" customHeight="1" x14ac:dyDescent="0.25">
      <c r="A58" s="38" t="s">
        <v>108</v>
      </c>
      <c r="B58" s="35" t="s">
        <v>48</v>
      </c>
      <c r="C58" s="37" t="s">
        <v>203</v>
      </c>
      <c r="D58" s="36">
        <v>5500</v>
      </c>
      <c r="E58" s="36">
        <v>0</v>
      </c>
      <c r="F58" s="36">
        <v>5500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81"/>
      <c r="P58" s="75">
        <v>0</v>
      </c>
      <c r="Q58" s="76" t="s">
        <v>108</v>
      </c>
      <c r="R58" s="77" t="s">
        <v>48</v>
      </c>
      <c r="S58" s="78" t="s">
        <v>109</v>
      </c>
      <c r="T58" s="79">
        <v>5493.94</v>
      </c>
      <c r="U58" s="79">
        <v>0</v>
      </c>
      <c r="V58" s="79">
        <v>5493.94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5493.94</v>
      </c>
      <c r="AF58" s="80">
        <v>0</v>
      </c>
      <c r="AG58" s="73"/>
      <c r="AH58" s="74"/>
      <c r="AI58" s="81"/>
    </row>
    <row r="59" spans="1:35" ht="50.25" hidden="1" customHeight="1" x14ac:dyDescent="0.25">
      <c r="A59" s="38" t="s">
        <v>110</v>
      </c>
      <c r="B59" s="35" t="s">
        <v>48</v>
      </c>
      <c r="C59" s="37" t="s">
        <v>204</v>
      </c>
      <c r="D59" s="36">
        <v>5500</v>
      </c>
      <c r="E59" s="36">
        <v>0</v>
      </c>
      <c r="F59" s="36">
        <v>5500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81"/>
      <c r="P59" s="75">
        <v>0</v>
      </c>
      <c r="Q59" s="76" t="s">
        <v>110</v>
      </c>
      <c r="R59" s="77" t="s">
        <v>48</v>
      </c>
      <c r="S59" s="78" t="s">
        <v>111</v>
      </c>
      <c r="T59" s="79">
        <v>5493.94</v>
      </c>
      <c r="U59" s="79">
        <v>0</v>
      </c>
      <c r="V59" s="79">
        <v>5493.94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5493.94</v>
      </c>
      <c r="AF59" s="80">
        <v>0</v>
      </c>
      <c r="AG59" s="73"/>
      <c r="AH59" s="74"/>
      <c r="AI59" s="81"/>
    </row>
    <row r="60" spans="1:35" ht="50.25" hidden="1" customHeight="1" x14ac:dyDescent="0.25">
      <c r="A60" s="38" t="s">
        <v>112</v>
      </c>
      <c r="B60" s="35" t="s">
        <v>48</v>
      </c>
      <c r="C60" s="37" t="s">
        <v>205</v>
      </c>
      <c r="D60" s="36">
        <v>5500</v>
      </c>
      <c r="E60" s="36">
        <v>0</v>
      </c>
      <c r="F60" s="36">
        <v>5500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81"/>
      <c r="P60" s="75">
        <v>0</v>
      </c>
      <c r="Q60" s="76" t="s">
        <v>112</v>
      </c>
      <c r="R60" s="77" t="s">
        <v>48</v>
      </c>
      <c r="S60" s="78" t="s">
        <v>113</v>
      </c>
      <c r="T60" s="79">
        <v>5493.94</v>
      </c>
      <c r="U60" s="79">
        <v>0</v>
      </c>
      <c r="V60" s="79">
        <v>5493.94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5493.94</v>
      </c>
      <c r="AF60" s="80">
        <v>0</v>
      </c>
      <c r="AG60" s="73"/>
      <c r="AH60" s="74"/>
      <c r="AI60" s="81"/>
    </row>
    <row r="61" spans="1:35" ht="21" customHeight="1" x14ac:dyDescent="0.25">
      <c r="A61" s="55" t="s">
        <v>114</v>
      </c>
      <c r="B61" s="56" t="s">
        <v>48</v>
      </c>
      <c r="C61" s="57" t="s">
        <v>206</v>
      </c>
      <c r="D61" s="58">
        <v>10000</v>
      </c>
      <c r="E61" s="58">
        <v>0</v>
      </c>
      <c r="F61" s="58">
        <v>10000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66">
        <f>SUM(O62)</f>
        <v>10000</v>
      </c>
      <c r="P61" s="75">
        <v>0</v>
      </c>
      <c r="Q61" s="76" t="s">
        <v>114</v>
      </c>
      <c r="R61" s="77" t="s">
        <v>48</v>
      </c>
      <c r="S61" s="78" t="s">
        <v>115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  <c r="AD61" s="79">
        <v>0</v>
      </c>
      <c r="AE61" s="79">
        <v>0</v>
      </c>
      <c r="AF61" s="80">
        <v>0</v>
      </c>
      <c r="AG61" s="73"/>
      <c r="AH61" s="74"/>
      <c r="AI61" s="66">
        <f>SUM(AI62)</f>
        <v>0</v>
      </c>
    </row>
    <row r="62" spans="1:35" x14ac:dyDescent="0.25">
      <c r="A62" s="38" t="s">
        <v>116</v>
      </c>
      <c r="B62" s="35" t="s">
        <v>48</v>
      </c>
      <c r="C62" s="37" t="s">
        <v>207</v>
      </c>
      <c r="D62" s="36">
        <v>10000</v>
      </c>
      <c r="E62" s="36">
        <v>0</v>
      </c>
      <c r="F62" s="36">
        <v>10000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81">
        <f>SUM(O63)</f>
        <v>10000</v>
      </c>
      <c r="P62" s="75">
        <v>0</v>
      </c>
      <c r="Q62" s="76" t="s">
        <v>116</v>
      </c>
      <c r="R62" s="77" t="s">
        <v>48</v>
      </c>
      <c r="S62" s="78" t="s">
        <v>117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79">
        <v>0</v>
      </c>
      <c r="AD62" s="79">
        <v>0</v>
      </c>
      <c r="AE62" s="79">
        <v>0</v>
      </c>
      <c r="AF62" s="80">
        <v>0</v>
      </c>
      <c r="AG62" s="73"/>
      <c r="AH62" s="74"/>
      <c r="AI62" s="81">
        <f>SUM(AI63)</f>
        <v>0</v>
      </c>
    </row>
    <row r="63" spans="1:35" ht="29.25" x14ac:dyDescent="0.25">
      <c r="A63" s="38" t="s">
        <v>118</v>
      </c>
      <c r="B63" s="35" t="s">
        <v>48</v>
      </c>
      <c r="C63" s="37" t="s">
        <v>208</v>
      </c>
      <c r="D63" s="36">
        <v>10000</v>
      </c>
      <c r="E63" s="36">
        <v>0</v>
      </c>
      <c r="F63" s="36">
        <v>10000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81">
        <v>10000</v>
      </c>
      <c r="P63" s="75">
        <v>0</v>
      </c>
      <c r="Q63" s="76" t="s">
        <v>118</v>
      </c>
      <c r="R63" s="77" t="s">
        <v>48</v>
      </c>
      <c r="S63" s="78" t="s">
        <v>119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80">
        <v>0</v>
      </c>
      <c r="AG63" s="73"/>
      <c r="AH63" s="74"/>
      <c r="AI63" s="81"/>
    </row>
    <row r="64" spans="1:35" x14ac:dyDescent="0.25">
      <c r="A64" s="55" t="s">
        <v>120</v>
      </c>
      <c r="B64" s="56" t="s">
        <v>48</v>
      </c>
      <c r="C64" s="57" t="s">
        <v>209</v>
      </c>
      <c r="D64" s="58">
        <v>70323993.480000004</v>
      </c>
      <c r="E64" s="58">
        <v>0</v>
      </c>
      <c r="F64" s="58">
        <v>70323993.480000004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66">
        <f>O65+O100</f>
        <v>12217890</v>
      </c>
      <c r="P64" s="66">
        <f t="shared" ref="P64:AH64" si="19">P65+P100</f>
        <v>0</v>
      </c>
      <c r="Q64" s="66" t="e">
        <f t="shared" si="19"/>
        <v>#VALUE!</v>
      </c>
      <c r="R64" s="66">
        <f t="shared" si="19"/>
        <v>30</v>
      </c>
      <c r="S64" s="66" t="e">
        <f t="shared" si="19"/>
        <v>#VALUE!</v>
      </c>
      <c r="T64" s="66">
        <f t="shared" si="19"/>
        <v>33146190.48</v>
      </c>
      <c r="U64" s="66">
        <f t="shared" si="19"/>
        <v>0</v>
      </c>
      <c r="V64" s="66">
        <f t="shared" si="19"/>
        <v>33146190.48</v>
      </c>
      <c r="W64" s="66">
        <f t="shared" si="19"/>
        <v>0</v>
      </c>
      <c r="X64" s="66">
        <f t="shared" si="19"/>
        <v>0</v>
      </c>
      <c r="Y64" s="66">
        <f t="shared" si="19"/>
        <v>0</v>
      </c>
      <c r="Z64" s="66">
        <f t="shared" si="19"/>
        <v>0</v>
      </c>
      <c r="AA64" s="66">
        <f t="shared" si="19"/>
        <v>0</v>
      </c>
      <c r="AB64" s="66">
        <f t="shared" si="19"/>
        <v>0</v>
      </c>
      <c r="AC64" s="66">
        <f t="shared" si="19"/>
        <v>0</v>
      </c>
      <c r="AD64" s="66">
        <f t="shared" si="19"/>
        <v>0</v>
      </c>
      <c r="AE64" s="66">
        <f t="shared" si="19"/>
        <v>33146190.48</v>
      </c>
      <c r="AF64" s="66">
        <f t="shared" si="19"/>
        <v>0</v>
      </c>
      <c r="AG64" s="66">
        <f t="shared" si="19"/>
        <v>0</v>
      </c>
      <c r="AH64" s="66">
        <f t="shared" si="19"/>
        <v>7963674</v>
      </c>
      <c r="AI64" s="66">
        <f t="shared" ref="P64:AI64" si="20">SUM(AI65)</f>
        <v>65.2</v>
      </c>
    </row>
    <row r="65" spans="1:35" ht="42.75" customHeight="1" x14ac:dyDescent="0.25">
      <c r="A65" s="55" t="s">
        <v>121</v>
      </c>
      <c r="B65" s="56" t="s">
        <v>48</v>
      </c>
      <c r="C65" s="57" t="s">
        <v>210</v>
      </c>
      <c r="D65" s="58">
        <v>70303993.480000004</v>
      </c>
      <c r="E65" s="58">
        <v>0</v>
      </c>
      <c r="F65" s="58">
        <v>70303993.480000004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66">
        <f>O66+O73+O90+O97</f>
        <v>12209890</v>
      </c>
      <c r="P65" s="66">
        <f t="shared" ref="P65:AH65" si="21">P66+P73+P90+P97</f>
        <v>0</v>
      </c>
      <c r="Q65" s="66" t="e">
        <f t="shared" si="21"/>
        <v>#VALUE!</v>
      </c>
      <c r="R65" s="66">
        <f t="shared" si="21"/>
        <v>20</v>
      </c>
      <c r="S65" s="66" t="e">
        <f t="shared" si="21"/>
        <v>#VALUE!</v>
      </c>
      <c r="T65" s="66">
        <f t="shared" si="21"/>
        <v>33126190.48</v>
      </c>
      <c r="U65" s="66">
        <f t="shared" si="21"/>
        <v>0</v>
      </c>
      <c r="V65" s="66">
        <f t="shared" si="21"/>
        <v>33126190.48</v>
      </c>
      <c r="W65" s="66">
        <f t="shared" si="21"/>
        <v>0</v>
      </c>
      <c r="X65" s="66">
        <f t="shared" si="21"/>
        <v>0</v>
      </c>
      <c r="Y65" s="66">
        <f t="shared" si="21"/>
        <v>0</v>
      </c>
      <c r="Z65" s="66">
        <f t="shared" si="21"/>
        <v>0</v>
      </c>
      <c r="AA65" s="66">
        <f t="shared" si="21"/>
        <v>0</v>
      </c>
      <c r="AB65" s="66">
        <f t="shared" si="21"/>
        <v>0</v>
      </c>
      <c r="AC65" s="66">
        <f t="shared" si="21"/>
        <v>0</v>
      </c>
      <c r="AD65" s="66">
        <f t="shared" si="21"/>
        <v>0</v>
      </c>
      <c r="AE65" s="66">
        <f t="shared" si="21"/>
        <v>33126190.48</v>
      </c>
      <c r="AF65" s="66">
        <f t="shared" si="21"/>
        <v>0</v>
      </c>
      <c r="AG65" s="66">
        <f t="shared" si="21"/>
        <v>0</v>
      </c>
      <c r="AH65" s="66">
        <f t="shared" si="21"/>
        <v>7955674</v>
      </c>
      <c r="AI65" s="66">
        <v>65.2</v>
      </c>
    </row>
    <row r="66" spans="1:35" ht="34.5" customHeight="1" x14ac:dyDescent="0.25">
      <c r="A66" s="38" t="s">
        <v>122</v>
      </c>
      <c r="B66" s="35" t="s">
        <v>48</v>
      </c>
      <c r="C66" s="37" t="s">
        <v>211</v>
      </c>
      <c r="D66" s="36">
        <v>29448076</v>
      </c>
      <c r="E66" s="36">
        <v>0</v>
      </c>
      <c r="F66" s="36">
        <v>29448076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81">
        <f>O67+O69+O71</f>
        <v>8653300</v>
      </c>
      <c r="P66" s="81">
        <f t="shared" ref="P66:AH66" si="22">P67+P69+P71</f>
        <v>0</v>
      </c>
      <c r="Q66" s="81" t="e">
        <f t="shared" si="22"/>
        <v>#VALUE!</v>
      </c>
      <c r="R66" s="81">
        <f t="shared" si="22"/>
        <v>10</v>
      </c>
      <c r="S66" s="81" t="e">
        <f t="shared" si="22"/>
        <v>#VALUE!</v>
      </c>
      <c r="T66" s="81">
        <f t="shared" si="22"/>
        <v>28272476</v>
      </c>
      <c r="U66" s="81">
        <f t="shared" si="22"/>
        <v>0</v>
      </c>
      <c r="V66" s="81">
        <f t="shared" si="22"/>
        <v>28272476</v>
      </c>
      <c r="W66" s="81">
        <f t="shared" si="22"/>
        <v>0</v>
      </c>
      <c r="X66" s="81">
        <f t="shared" si="22"/>
        <v>0</v>
      </c>
      <c r="Y66" s="81">
        <f t="shared" si="22"/>
        <v>0</v>
      </c>
      <c r="Z66" s="81">
        <f t="shared" si="22"/>
        <v>0</v>
      </c>
      <c r="AA66" s="81">
        <f t="shared" si="22"/>
        <v>0</v>
      </c>
      <c r="AB66" s="81">
        <f t="shared" si="22"/>
        <v>0</v>
      </c>
      <c r="AC66" s="81">
        <f t="shared" si="22"/>
        <v>0</v>
      </c>
      <c r="AD66" s="81">
        <f t="shared" si="22"/>
        <v>0</v>
      </c>
      <c r="AE66" s="81">
        <f t="shared" si="22"/>
        <v>28272476</v>
      </c>
      <c r="AF66" s="81">
        <f t="shared" si="22"/>
        <v>0</v>
      </c>
      <c r="AG66" s="81">
        <f t="shared" si="22"/>
        <v>0</v>
      </c>
      <c r="AH66" s="81">
        <f t="shared" si="22"/>
        <v>5801500</v>
      </c>
      <c r="AI66" s="81">
        <v>67</v>
      </c>
    </row>
    <row r="67" spans="1:35" ht="35.25" customHeight="1" x14ac:dyDescent="0.25">
      <c r="A67" s="38" t="s">
        <v>123</v>
      </c>
      <c r="B67" s="35" t="s">
        <v>48</v>
      </c>
      <c r="C67" s="37" t="s">
        <v>273</v>
      </c>
      <c r="D67" s="36">
        <v>15325476</v>
      </c>
      <c r="E67" s="36">
        <v>0</v>
      </c>
      <c r="F67" s="36">
        <v>15325476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81">
        <f>O68</f>
        <v>2950000</v>
      </c>
      <c r="P67" s="81">
        <f t="shared" ref="P67:AH67" si="23">P68</f>
        <v>0</v>
      </c>
      <c r="Q67" s="81" t="str">
        <f t="shared" si="23"/>
        <v xml:space="preserve">  Дотации бюджетам сельских поселений на поддержку мер по обеспечению сбалансированности бюджетов</v>
      </c>
      <c r="R67" s="81" t="str">
        <f t="shared" si="23"/>
        <v>010</v>
      </c>
      <c r="S67" s="81" t="str">
        <f t="shared" si="23"/>
        <v xml:space="preserve"> 000 2021500210 0000 150</v>
      </c>
      <c r="T67" s="81">
        <f t="shared" si="23"/>
        <v>15325476</v>
      </c>
      <c r="U67" s="81">
        <f t="shared" si="23"/>
        <v>0</v>
      </c>
      <c r="V67" s="81">
        <f t="shared" si="23"/>
        <v>15325476</v>
      </c>
      <c r="W67" s="81">
        <f t="shared" si="23"/>
        <v>0</v>
      </c>
      <c r="X67" s="81">
        <f t="shared" si="23"/>
        <v>0</v>
      </c>
      <c r="Y67" s="81">
        <f t="shared" si="23"/>
        <v>0</v>
      </c>
      <c r="Z67" s="81">
        <f t="shared" si="23"/>
        <v>0</v>
      </c>
      <c r="AA67" s="81">
        <f t="shared" si="23"/>
        <v>0</v>
      </c>
      <c r="AB67" s="81">
        <f t="shared" si="23"/>
        <v>0</v>
      </c>
      <c r="AC67" s="81">
        <f t="shared" si="23"/>
        <v>0</v>
      </c>
      <c r="AD67" s="81">
        <f t="shared" si="23"/>
        <v>0</v>
      </c>
      <c r="AE67" s="81">
        <f t="shared" si="23"/>
        <v>15325476</v>
      </c>
      <c r="AF67" s="81">
        <f t="shared" si="23"/>
        <v>0</v>
      </c>
      <c r="AG67" s="81">
        <f t="shared" si="23"/>
        <v>0</v>
      </c>
      <c r="AH67" s="81">
        <f t="shared" si="23"/>
        <v>2950000</v>
      </c>
      <c r="AI67" s="81">
        <v>100</v>
      </c>
    </row>
    <row r="68" spans="1:35" ht="39" customHeight="1" x14ac:dyDescent="0.25">
      <c r="A68" s="38" t="s">
        <v>124</v>
      </c>
      <c r="B68" s="35" t="s">
        <v>48</v>
      </c>
      <c r="C68" s="37" t="s">
        <v>272</v>
      </c>
      <c r="D68" s="36">
        <v>15325476</v>
      </c>
      <c r="E68" s="36">
        <v>0</v>
      </c>
      <c r="F68" s="36">
        <v>15325476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81">
        <v>2950000</v>
      </c>
      <c r="P68" s="75">
        <v>0</v>
      </c>
      <c r="Q68" s="76" t="s">
        <v>124</v>
      </c>
      <c r="R68" s="77" t="s">
        <v>48</v>
      </c>
      <c r="S68" s="78" t="s">
        <v>125</v>
      </c>
      <c r="T68" s="79">
        <v>15325476</v>
      </c>
      <c r="U68" s="79">
        <v>0</v>
      </c>
      <c r="V68" s="79">
        <v>15325476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15325476</v>
      </c>
      <c r="AF68" s="80">
        <v>0</v>
      </c>
      <c r="AG68" s="73"/>
      <c r="AH68" s="74">
        <v>2950000</v>
      </c>
      <c r="AI68" s="81">
        <v>100</v>
      </c>
    </row>
    <row r="69" spans="1:35" ht="50.25" customHeight="1" x14ac:dyDescent="0.25">
      <c r="A69" s="38" t="s">
        <v>126</v>
      </c>
      <c r="B69" s="35" t="s">
        <v>48</v>
      </c>
      <c r="C69" s="37" t="s">
        <v>214</v>
      </c>
      <c r="D69" s="36">
        <v>14122600</v>
      </c>
      <c r="E69" s="36">
        <v>0</v>
      </c>
      <c r="F69" s="36">
        <v>14122600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81">
        <f>SUM(O70)</f>
        <v>5640300</v>
      </c>
      <c r="P69" s="81">
        <f t="shared" ref="P69:AH69" si="24">SUM(P70)</f>
        <v>0</v>
      </c>
      <c r="Q69" s="81">
        <f t="shared" si="24"/>
        <v>0</v>
      </c>
      <c r="R69" s="81">
        <f t="shared" si="24"/>
        <v>0</v>
      </c>
      <c r="S69" s="81">
        <f t="shared" si="24"/>
        <v>0</v>
      </c>
      <c r="T69" s="81">
        <f t="shared" si="24"/>
        <v>12947000</v>
      </c>
      <c r="U69" s="81">
        <f t="shared" si="24"/>
        <v>0</v>
      </c>
      <c r="V69" s="81">
        <f t="shared" si="24"/>
        <v>12947000</v>
      </c>
      <c r="W69" s="81">
        <f t="shared" si="24"/>
        <v>0</v>
      </c>
      <c r="X69" s="81">
        <f t="shared" si="24"/>
        <v>0</v>
      </c>
      <c r="Y69" s="81">
        <f t="shared" si="24"/>
        <v>0</v>
      </c>
      <c r="Z69" s="81">
        <f t="shared" si="24"/>
        <v>0</v>
      </c>
      <c r="AA69" s="81">
        <f t="shared" si="24"/>
        <v>0</v>
      </c>
      <c r="AB69" s="81">
        <f t="shared" si="24"/>
        <v>0</v>
      </c>
      <c r="AC69" s="81">
        <f t="shared" si="24"/>
        <v>0</v>
      </c>
      <c r="AD69" s="81">
        <f t="shared" si="24"/>
        <v>0</v>
      </c>
      <c r="AE69" s="81">
        <f t="shared" si="24"/>
        <v>12947000</v>
      </c>
      <c r="AF69" s="81">
        <f t="shared" si="24"/>
        <v>0</v>
      </c>
      <c r="AG69" s="81">
        <f t="shared" si="24"/>
        <v>0</v>
      </c>
      <c r="AH69" s="81">
        <f t="shared" si="24"/>
        <v>2820000</v>
      </c>
      <c r="AI69" s="81">
        <f>SUM(AI70)</f>
        <v>50</v>
      </c>
    </row>
    <row r="70" spans="1:35" ht="39.75" customHeight="1" x14ac:dyDescent="0.25">
      <c r="A70" s="38" t="s">
        <v>127</v>
      </c>
      <c r="B70" s="35" t="s">
        <v>48</v>
      </c>
      <c r="C70" s="37" t="s">
        <v>215</v>
      </c>
      <c r="D70" s="36">
        <v>14122600</v>
      </c>
      <c r="E70" s="36">
        <v>0</v>
      </c>
      <c r="F70" s="36">
        <v>14122600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81">
        <v>5640300</v>
      </c>
      <c r="P70" s="75">
        <v>0</v>
      </c>
      <c r="Q70" s="76" t="s">
        <v>127</v>
      </c>
      <c r="R70" s="77" t="s">
        <v>48</v>
      </c>
      <c r="S70" s="78" t="s">
        <v>128</v>
      </c>
      <c r="T70" s="79">
        <v>12947000</v>
      </c>
      <c r="U70" s="79">
        <v>0</v>
      </c>
      <c r="V70" s="79">
        <v>12947000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12947000</v>
      </c>
      <c r="AF70" s="80">
        <v>0</v>
      </c>
      <c r="AG70" s="73"/>
      <c r="AH70" s="86">
        <v>2820000</v>
      </c>
      <c r="AI70" s="81">
        <v>50</v>
      </c>
    </row>
    <row r="71" spans="1:35" ht="22.5" customHeight="1" x14ac:dyDescent="0.25">
      <c r="A71" s="38" t="s">
        <v>265</v>
      </c>
      <c r="B71" s="35"/>
      <c r="C71" s="37" t="s">
        <v>268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81">
        <f>O72</f>
        <v>63000</v>
      </c>
      <c r="P71" s="81">
        <f t="shared" ref="P71:AH71" si="25">P72</f>
        <v>0</v>
      </c>
      <c r="Q71" s="81">
        <f t="shared" si="25"/>
        <v>0</v>
      </c>
      <c r="R71" s="81">
        <f t="shared" si="25"/>
        <v>0</v>
      </c>
      <c r="S71" s="81">
        <f t="shared" si="25"/>
        <v>0</v>
      </c>
      <c r="T71" s="81">
        <f t="shared" si="25"/>
        <v>0</v>
      </c>
      <c r="U71" s="81">
        <f t="shared" si="25"/>
        <v>0</v>
      </c>
      <c r="V71" s="81">
        <f t="shared" si="25"/>
        <v>0</v>
      </c>
      <c r="W71" s="81">
        <f t="shared" si="25"/>
        <v>0</v>
      </c>
      <c r="X71" s="81">
        <f t="shared" si="25"/>
        <v>0</v>
      </c>
      <c r="Y71" s="81">
        <f t="shared" si="25"/>
        <v>0</v>
      </c>
      <c r="Z71" s="81">
        <f t="shared" si="25"/>
        <v>0</v>
      </c>
      <c r="AA71" s="81">
        <f t="shared" si="25"/>
        <v>0</v>
      </c>
      <c r="AB71" s="81">
        <f t="shared" si="25"/>
        <v>0</v>
      </c>
      <c r="AC71" s="81">
        <f t="shared" si="25"/>
        <v>0</v>
      </c>
      <c r="AD71" s="81">
        <f t="shared" si="25"/>
        <v>0</v>
      </c>
      <c r="AE71" s="81">
        <f t="shared" si="25"/>
        <v>0</v>
      </c>
      <c r="AF71" s="81">
        <f t="shared" si="25"/>
        <v>0</v>
      </c>
      <c r="AG71" s="81">
        <f t="shared" si="25"/>
        <v>0</v>
      </c>
      <c r="AH71" s="81">
        <f t="shared" si="25"/>
        <v>31500</v>
      </c>
      <c r="AI71" s="81">
        <v>25</v>
      </c>
    </row>
    <row r="72" spans="1:35" ht="22.5" customHeight="1" x14ac:dyDescent="0.25">
      <c r="A72" s="38" t="s">
        <v>266</v>
      </c>
      <c r="B72" s="35"/>
      <c r="C72" s="37" t="s">
        <v>267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81">
        <v>63000</v>
      </c>
      <c r="P72" s="75"/>
      <c r="Q72" s="76"/>
      <c r="R72" s="77"/>
      <c r="S72" s="78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80"/>
      <c r="AG72" s="73"/>
      <c r="AH72" s="86">
        <v>31500</v>
      </c>
      <c r="AI72" s="81">
        <v>50</v>
      </c>
    </row>
    <row r="73" spans="1:35" ht="46.5" customHeight="1" x14ac:dyDescent="0.25">
      <c r="A73" s="38" t="s">
        <v>129</v>
      </c>
      <c r="B73" s="35" t="s">
        <v>48</v>
      </c>
      <c r="C73" s="37" t="s">
        <v>216</v>
      </c>
      <c r="D73" s="36">
        <v>40165017.479999997</v>
      </c>
      <c r="E73" s="36">
        <v>0</v>
      </c>
      <c r="F73" s="36">
        <v>40165017.479999997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81">
        <f>O84+O86+O88</f>
        <v>3398880</v>
      </c>
      <c r="P73" s="81">
        <f t="shared" ref="P73:AH73" si="26">P84+P86+P88</f>
        <v>0</v>
      </c>
      <c r="Q73" s="81">
        <f t="shared" si="26"/>
        <v>0</v>
      </c>
      <c r="R73" s="81">
        <f t="shared" si="26"/>
        <v>0</v>
      </c>
      <c r="S73" s="81">
        <f t="shared" si="26"/>
        <v>0</v>
      </c>
      <c r="T73" s="81">
        <f t="shared" si="26"/>
        <v>4213732</v>
      </c>
      <c r="U73" s="81">
        <f t="shared" si="26"/>
        <v>0</v>
      </c>
      <c r="V73" s="81">
        <f t="shared" si="26"/>
        <v>4213732</v>
      </c>
      <c r="W73" s="81">
        <f t="shared" si="26"/>
        <v>0</v>
      </c>
      <c r="X73" s="81">
        <f t="shared" si="26"/>
        <v>0</v>
      </c>
      <c r="Y73" s="81">
        <f t="shared" si="26"/>
        <v>0</v>
      </c>
      <c r="Z73" s="81">
        <f t="shared" si="26"/>
        <v>0</v>
      </c>
      <c r="AA73" s="81">
        <f t="shared" si="26"/>
        <v>0</v>
      </c>
      <c r="AB73" s="81">
        <f t="shared" si="26"/>
        <v>0</v>
      </c>
      <c r="AC73" s="81">
        <f t="shared" si="26"/>
        <v>0</v>
      </c>
      <c r="AD73" s="81">
        <f t="shared" si="26"/>
        <v>0</v>
      </c>
      <c r="AE73" s="81">
        <f t="shared" si="26"/>
        <v>4213732</v>
      </c>
      <c r="AF73" s="81">
        <f t="shared" si="26"/>
        <v>0</v>
      </c>
      <c r="AG73" s="81">
        <f t="shared" si="26"/>
        <v>0</v>
      </c>
      <c r="AH73" s="81">
        <f t="shared" si="26"/>
        <v>2082244</v>
      </c>
      <c r="AI73" s="83">
        <v>61.3</v>
      </c>
    </row>
    <row r="74" spans="1:35" ht="51" hidden="1" customHeight="1" x14ac:dyDescent="0.25">
      <c r="A74" s="38" t="s">
        <v>239</v>
      </c>
      <c r="B74" s="35"/>
      <c r="C74" s="37" t="s">
        <v>240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81">
        <f>SUM(O75)</f>
        <v>0</v>
      </c>
      <c r="P74" s="75"/>
      <c r="Q74" s="76"/>
      <c r="R74" s="77"/>
      <c r="S74" s="78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80"/>
      <c r="AG74" s="73"/>
      <c r="AH74" s="74"/>
      <c r="AI74" s="74"/>
    </row>
    <row r="75" spans="1:35" ht="50.25" hidden="1" customHeight="1" x14ac:dyDescent="0.25">
      <c r="A75" s="38" t="s">
        <v>239</v>
      </c>
      <c r="B75" s="35"/>
      <c r="C75" s="37" t="s">
        <v>241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81"/>
      <c r="P75" s="75"/>
      <c r="Q75" s="76"/>
      <c r="R75" s="77"/>
      <c r="S75" s="78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0"/>
      <c r="AG75" s="73"/>
      <c r="AH75" s="74"/>
      <c r="AI75" s="74"/>
    </row>
    <row r="76" spans="1:35" ht="101.25" hidden="1" customHeight="1" x14ac:dyDescent="0.25">
      <c r="A76" s="38" t="s">
        <v>130</v>
      </c>
      <c r="B76" s="35" t="s">
        <v>48</v>
      </c>
      <c r="C76" s="37" t="s">
        <v>217</v>
      </c>
      <c r="D76" s="36">
        <v>7121450.5599999996</v>
      </c>
      <c r="E76" s="36">
        <v>0</v>
      </c>
      <c r="F76" s="36">
        <v>7121450.5599999996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81">
        <f>SUM(O77)</f>
        <v>0</v>
      </c>
      <c r="P76" s="75">
        <v>0</v>
      </c>
      <c r="Q76" s="76" t="s">
        <v>130</v>
      </c>
      <c r="R76" s="77" t="s">
        <v>48</v>
      </c>
      <c r="S76" s="78" t="s">
        <v>131</v>
      </c>
      <c r="T76" s="79">
        <v>479096.31</v>
      </c>
      <c r="U76" s="79">
        <v>0</v>
      </c>
      <c r="V76" s="79">
        <v>479096.31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479096.31</v>
      </c>
      <c r="AF76" s="80">
        <v>0</v>
      </c>
      <c r="AG76" s="73"/>
      <c r="AH76" s="74"/>
      <c r="AI76" s="74"/>
    </row>
    <row r="77" spans="1:35" ht="107.25" hidden="1" customHeight="1" x14ac:dyDescent="0.25">
      <c r="A77" s="38" t="s">
        <v>132</v>
      </c>
      <c r="B77" s="35" t="s">
        <v>48</v>
      </c>
      <c r="C77" s="37" t="s">
        <v>218</v>
      </c>
      <c r="D77" s="36">
        <v>7121450.5599999996</v>
      </c>
      <c r="E77" s="36">
        <v>0</v>
      </c>
      <c r="F77" s="36">
        <v>7121450.5599999996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81"/>
      <c r="P77" s="75">
        <v>0</v>
      </c>
      <c r="Q77" s="76" t="s">
        <v>132</v>
      </c>
      <c r="R77" s="77" t="s">
        <v>48</v>
      </c>
      <c r="S77" s="78" t="s">
        <v>133</v>
      </c>
      <c r="T77" s="79">
        <v>479096.31</v>
      </c>
      <c r="U77" s="79">
        <v>0</v>
      </c>
      <c r="V77" s="79">
        <v>479096.31</v>
      </c>
      <c r="W77" s="79">
        <v>0</v>
      </c>
      <c r="X77" s="79">
        <v>0</v>
      </c>
      <c r="Y77" s="79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0</v>
      </c>
      <c r="AE77" s="79">
        <v>479096.31</v>
      </c>
      <c r="AF77" s="80">
        <v>0</v>
      </c>
      <c r="AG77" s="73"/>
      <c r="AH77" s="74"/>
      <c r="AI77" s="74"/>
    </row>
    <row r="78" spans="1:35" ht="75.75" hidden="1" customHeight="1" x14ac:dyDescent="0.25">
      <c r="A78" s="38" t="s">
        <v>134</v>
      </c>
      <c r="B78" s="35" t="s">
        <v>48</v>
      </c>
      <c r="C78" s="37" t="s">
        <v>219</v>
      </c>
      <c r="D78" s="36">
        <v>17691600</v>
      </c>
      <c r="E78" s="36">
        <v>0</v>
      </c>
      <c r="F78" s="36">
        <v>17691600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81">
        <f>SUM(O79)</f>
        <v>0</v>
      </c>
      <c r="P78" s="75">
        <v>0</v>
      </c>
      <c r="Q78" s="76" t="s">
        <v>134</v>
      </c>
      <c r="R78" s="77" t="s">
        <v>48</v>
      </c>
      <c r="S78" s="78" t="s">
        <v>135</v>
      </c>
      <c r="T78" s="79">
        <v>17691600</v>
      </c>
      <c r="U78" s="79">
        <v>0</v>
      </c>
      <c r="V78" s="79">
        <v>17691600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17691600</v>
      </c>
      <c r="AF78" s="80">
        <v>0</v>
      </c>
      <c r="AG78" s="73"/>
      <c r="AH78" s="74"/>
      <c r="AI78" s="74"/>
    </row>
    <row r="79" spans="1:35" ht="75.75" hidden="1" customHeight="1" x14ac:dyDescent="0.25">
      <c r="A79" s="38" t="s">
        <v>136</v>
      </c>
      <c r="B79" s="35" t="s">
        <v>48</v>
      </c>
      <c r="C79" s="37" t="s">
        <v>220</v>
      </c>
      <c r="D79" s="36">
        <v>17691600</v>
      </c>
      <c r="E79" s="36">
        <v>0</v>
      </c>
      <c r="F79" s="36">
        <v>17691600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81">
        <f>SUM(O80)</f>
        <v>0</v>
      </c>
      <c r="P79" s="75">
        <v>0</v>
      </c>
      <c r="Q79" s="76" t="s">
        <v>136</v>
      </c>
      <c r="R79" s="77" t="s">
        <v>48</v>
      </c>
      <c r="S79" s="78" t="s">
        <v>137</v>
      </c>
      <c r="T79" s="79">
        <v>17691600</v>
      </c>
      <c r="U79" s="79">
        <v>0</v>
      </c>
      <c r="V79" s="79">
        <v>17691600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17691600</v>
      </c>
      <c r="AF79" s="80">
        <v>0</v>
      </c>
      <c r="AG79" s="73"/>
      <c r="AH79" s="74"/>
      <c r="AI79" s="74"/>
    </row>
    <row r="80" spans="1:35" ht="87" hidden="1" customHeight="1" x14ac:dyDescent="0.25">
      <c r="A80" s="38" t="s">
        <v>138</v>
      </c>
      <c r="B80" s="35" t="s">
        <v>48</v>
      </c>
      <c r="C80" s="37" t="s">
        <v>221</v>
      </c>
      <c r="D80" s="36">
        <v>35966.92</v>
      </c>
      <c r="E80" s="36">
        <v>0</v>
      </c>
      <c r="F80" s="36">
        <v>35966.92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81">
        <f>SUM(O81)</f>
        <v>0</v>
      </c>
      <c r="P80" s="75">
        <v>0</v>
      </c>
      <c r="Q80" s="76" t="s">
        <v>138</v>
      </c>
      <c r="R80" s="77" t="s">
        <v>48</v>
      </c>
      <c r="S80" s="78" t="s">
        <v>139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80">
        <v>0</v>
      </c>
      <c r="AG80" s="73"/>
      <c r="AH80" s="74"/>
      <c r="AI80" s="74"/>
    </row>
    <row r="81" spans="1:36" ht="87.75" hidden="1" customHeight="1" x14ac:dyDescent="0.25">
      <c r="A81" s="38" t="s">
        <v>140</v>
      </c>
      <c r="B81" s="35" t="s">
        <v>48</v>
      </c>
      <c r="C81" s="37" t="s">
        <v>243</v>
      </c>
      <c r="D81" s="36">
        <v>35966.92</v>
      </c>
      <c r="E81" s="36">
        <v>0</v>
      </c>
      <c r="F81" s="36">
        <v>35966.92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81"/>
      <c r="P81" s="75">
        <v>0</v>
      </c>
      <c r="Q81" s="76" t="s">
        <v>140</v>
      </c>
      <c r="R81" s="77" t="s">
        <v>48</v>
      </c>
      <c r="S81" s="78" t="s">
        <v>141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80">
        <v>0</v>
      </c>
      <c r="AG81" s="73"/>
      <c r="AH81" s="74"/>
      <c r="AI81" s="74"/>
    </row>
    <row r="82" spans="1:36" ht="72" hidden="1" x14ac:dyDescent="0.25">
      <c r="A82" s="38" t="s">
        <v>142</v>
      </c>
      <c r="B82" s="35" t="s">
        <v>48</v>
      </c>
      <c r="C82" s="37" t="s">
        <v>222</v>
      </c>
      <c r="D82" s="36">
        <v>10236000</v>
      </c>
      <c r="E82" s="36">
        <v>0</v>
      </c>
      <c r="F82" s="36">
        <v>10236000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81">
        <f>SUM(O83)</f>
        <v>0</v>
      </c>
      <c r="P82" s="75">
        <v>0</v>
      </c>
      <c r="Q82" s="76" t="s">
        <v>142</v>
      </c>
      <c r="R82" s="77" t="s">
        <v>48</v>
      </c>
      <c r="S82" s="78" t="s">
        <v>143</v>
      </c>
      <c r="T82" s="79">
        <v>10222740.210000001</v>
      </c>
      <c r="U82" s="79">
        <v>0</v>
      </c>
      <c r="V82" s="79">
        <v>10222740.210000001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10222740.210000001</v>
      </c>
      <c r="AF82" s="80">
        <v>0</v>
      </c>
      <c r="AG82" s="73"/>
      <c r="AH82" s="74"/>
      <c r="AI82" s="74"/>
    </row>
    <row r="83" spans="1:36" ht="15.75" hidden="1" customHeight="1" x14ac:dyDescent="0.25">
      <c r="A83" s="38" t="s">
        <v>144</v>
      </c>
      <c r="B83" s="35" t="s">
        <v>48</v>
      </c>
      <c r="C83" s="37" t="s">
        <v>223</v>
      </c>
      <c r="D83" s="36">
        <v>10236000</v>
      </c>
      <c r="E83" s="36">
        <v>0</v>
      </c>
      <c r="F83" s="36">
        <v>10236000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81"/>
      <c r="P83" s="75">
        <v>0</v>
      </c>
      <c r="Q83" s="76" t="s">
        <v>144</v>
      </c>
      <c r="R83" s="77" t="s">
        <v>48</v>
      </c>
      <c r="S83" s="78" t="s">
        <v>145</v>
      </c>
      <c r="T83" s="79">
        <v>10222740.210000001</v>
      </c>
      <c r="U83" s="79">
        <v>0</v>
      </c>
      <c r="V83" s="79">
        <v>10222740.210000001</v>
      </c>
      <c r="W83" s="79">
        <v>0</v>
      </c>
      <c r="X83" s="79">
        <v>0</v>
      </c>
      <c r="Y83" s="79">
        <v>0</v>
      </c>
      <c r="Z83" s="79">
        <v>0</v>
      </c>
      <c r="AA83" s="79">
        <v>0</v>
      </c>
      <c r="AB83" s="79">
        <v>0</v>
      </c>
      <c r="AC83" s="79">
        <v>0</v>
      </c>
      <c r="AD83" s="79">
        <v>0</v>
      </c>
      <c r="AE83" s="79">
        <v>10222740.210000001</v>
      </c>
      <c r="AF83" s="80">
        <v>0</v>
      </c>
      <c r="AG83" s="73"/>
      <c r="AH83" s="74"/>
      <c r="AI83" s="74"/>
    </row>
    <row r="84" spans="1:36" ht="57" customHeight="1" x14ac:dyDescent="0.25">
      <c r="A84" s="38" t="s">
        <v>257</v>
      </c>
      <c r="B84" s="35"/>
      <c r="C84" s="37" t="s">
        <v>255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81">
        <f>SUM(O85)</f>
        <v>305357</v>
      </c>
      <c r="P84" s="81">
        <f t="shared" ref="P84:AH84" si="27">SUM(P85)</f>
        <v>0</v>
      </c>
      <c r="Q84" s="81">
        <f t="shared" si="27"/>
        <v>0</v>
      </c>
      <c r="R84" s="81">
        <f t="shared" si="27"/>
        <v>0</v>
      </c>
      <c r="S84" s="81">
        <f t="shared" si="27"/>
        <v>0</v>
      </c>
      <c r="T84" s="81">
        <f t="shared" si="27"/>
        <v>0</v>
      </c>
      <c r="U84" s="81">
        <f t="shared" si="27"/>
        <v>0</v>
      </c>
      <c r="V84" s="81">
        <f t="shared" si="27"/>
        <v>0</v>
      </c>
      <c r="W84" s="81">
        <f t="shared" si="27"/>
        <v>0</v>
      </c>
      <c r="X84" s="81">
        <f t="shared" si="27"/>
        <v>0</v>
      </c>
      <c r="Y84" s="81">
        <f t="shared" si="27"/>
        <v>0</v>
      </c>
      <c r="Z84" s="81">
        <f t="shared" si="27"/>
        <v>0</v>
      </c>
      <c r="AA84" s="81">
        <f t="shared" si="27"/>
        <v>0</v>
      </c>
      <c r="AB84" s="81">
        <f t="shared" si="27"/>
        <v>0</v>
      </c>
      <c r="AC84" s="81">
        <f t="shared" si="27"/>
        <v>0</v>
      </c>
      <c r="AD84" s="81">
        <f t="shared" si="27"/>
        <v>0</v>
      </c>
      <c r="AE84" s="81">
        <f t="shared" si="27"/>
        <v>0</v>
      </c>
      <c r="AF84" s="81">
        <f t="shared" si="27"/>
        <v>0</v>
      </c>
      <c r="AG84" s="81">
        <f t="shared" si="27"/>
        <v>0</v>
      </c>
      <c r="AH84" s="81">
        <f t="shared" si="27"/>
        <v>104170</v>
      </c>
      <c r="AI84" s="74">
        <f>AI85</f>
        <v>34.1</v>
      </c>
    </row>
    <row r="85" spans="1:36" ht="57.75" customHeight="1" x14ac:dyDescent="0.25">
      <c r="A85" s="38" t="s">
        <v>258</v>
      </c>
      <c r="B85" s="35"/>
      <c r="C85" s="37" t="s">
        <v>256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81">
        <v>305357</v>
      </c>
      <c r="P85" s="75"/>
      <c r="Q85" s="76"/>
      <c r="R85" s="77"/>
      <c r="S85" s="78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80"/>
      <c r="AG85" s="73"/>
      <c r="AH85" s="74">
        <v>104170</v>
      </c>
      <c r="AI85" s="74">
        <v>34.1</v>
      </c>
    </row>
    <row r="86" spans="1:36" ht="36" customHeight="1" x14ac:dyDescent="0.25">
      <c r="A86" s="38" t="s">
        <v>269</v>
      </c>
      <c r="B86" s="35"/>
      <c r="C86" s="37" t="s">
        <v>271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81">
        <f>O87</f>
        <v>2275733</v>
      </c>
      <c r="P86" s="81">
        <f t="shared" ref="P86:AH86" si="28">P87</f>
        <v>0</v>
      </c>
      <c r="Q86" s="81">
        <f t="shared" si="28"/>
        <v>0</v>
      </c>
      <c r="R86" s="81">
        <f t="shared" si="28"/>
        <v>0</v>
      </c>
      <c r="S86" s="81">
        <f t="shared" si="28"/>
        <v>0</v>
      </c>
      <c r="T86" s="81">
        <f t="shared" si="28"/>
        <v>0</v>
      </c>
      <c r="U86" s="81">
        <f t="shared" si="28"/>
        <v>0</v>
      </c>
      <c r="V86" s="81">
        <f t="shared" si="28"/>
        <v>0</v>
      </c>
      <c r="W86" s="81">
        <f t="shared" si="28"/>
        <v>0</v>
      </c>
      <c r="X86" s="81">
        <f t="shared" si="28"/>
        <v>0</v>
      </c>
      <c r="Y86" s="81">
        <f t="shared" si="28"/>
        <v>0</v>
      </c>
      <c r="Z86" s="81">
        <f t="shared" si="28"/>
        <v>0</v>
      </c>
      <c r="AA86" s="81">
        <f t="shared" si="28"/>
        <v>0</v>
      </c>
      <c r="AB86" s="81">
        <f t="shared" si="28"/>
        <v>0</v>
      </c>
      <c r="AC86" s="81">
        <f t="shared" si="28"/>
        <v>0</v>
      </c>
      <c r="AD86" s="81">
        <f t="shared" si="28"/>
        <v>0</v>
      </c>
      <c r="AE86" s="81">
        <f t="shared" si="28"/>
        <v>0</v>
      </c>
      <c r="AF86" s="81">
        <f t="shared" si="28"/>
        <v>0</v>
      </c>
      <c r="AG86" s="81">
        <f t="shared" si="28"/>
        <v>0</v>
      </c>
      <c r="AH86" s="81">
        <f t="shared" si="28"/>
        <v>1160284</v>
      </c>
      <c r="AI86" s="74">
        <v>51</v>
      </c>
    </row>
    <row r="87" spans="1:36" ht="33.75" customHeight="1" x14ac:dyDescent="0.25">
      <c r="A87" s="38" t="s">
        <v>269</v>
      </c>
      <c r="B87" s="35"/>
      <c r="C87" s="37" t="s">
        <v>270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81">
        <v>2275733</v>
      </c>
      <c r="P87" s="75"/>
      <c r="Q87" s="76"/>
      <c r="R87" s="77"/>
      <c r="S87" s="78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80"/>
      <c r="AG87" s="73"/>
      <c r="AH87" s="74">
        <v>1160284</v>
      </c>
      <c r="AI87" s="74">
        <v>51</v>
      </c>
    </row>
    <row r="88" spans="1:36" x14ac:dyDescent="0.25">
      <c r="A88" s="38" t="s">
        <v>146</v>
      </c>
      <c r="B88" s="35" t="s">
        <v>48</v>
      </c>
      <c r="C88" s="37" t="s">
        <v>224</v>
      </c>
      <c r="D88" s="36">
        <v>5080000</v>
      </c>
      <c r="E88" s="36">
        <v>0</v>
      </c>
      <c r="F88" s="36">
        <v>5080000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81">
        <f>SUM(O89)</f>
        <v>817790</v>
      </c>
      <c r="P88" s="81">
        <f t="shared" ref="P88:AG88" si="29">SUM(P89)</f>
        <v>0</v>
      </c>
      <c r="Q88" s="81">
        <f t="shared" si="29"/>
        <v>0</v>
      </c>
      <c r="R88" s="81">
        <f t="shared" si="29"/>
        <v>0</v>
      </c>
      <c r="S88" s="81">
        <f t="shared" si="29"/>
        <v>0</v>
      </c>
      <c r="T88" s="81">
        <f t="shared" si="29"/>
        <v>4213732</v>
      </c>
      <c r="U88" s="81">
        <f t="shared" si="29"/>
        <v>0</v>
      </c>
      <c r="V88" s="81">
        <f t="shared" si="29"/>
        <v>4213732</v>
      </c>
      <c r="W88" s="81">
        <f t="shared" si="29"/>
        <v>0</v>
      </c>
      <c r="X88" s="81">
        <f t="shared" si="29"/>
        <v>0</v>
      </c>
      <c r="Y88" s="81">
        <f t="shared" si="29"/>
        <v>0</v>
      </c>
      <c r="Z88" s="81">
        <f t="shared" si="29"/>
        <v>0</v>
      </c>
      <c r="AA88" s="81">
        <f t="shared" si="29"/>
        <v>0</v>
      </c>
      <c r="AB88" s="81">
        <f t="shared" si="29"/>
        <v>0</v>
      </c>
      <c r="AC88" s="81">
        <f t="shared" si="29"/>
        <v>0</v>
      </c>
      <c r="AD88" s="81">
        <f t="shared" si="29"/>
        <v>0</v>
      </c>
      <c r="AE88" s="81">
        <f t="shared" si="29"/>
        <v>4213732</v>
      </c>
      <c r="AF88" s="81">
        <f t="shared" si="29"/>
        <v>0</v>
      </c>
      <c r="AG88" s="81">
        <f t="shared" si="29"/>
        <v>0</v>
      </c>
      <c r="AH88" s="117" t="str">
        <f>AH89</f>
        <v>817790,0</v>
      </c>
      <c r="AI88" s="83">
        <f>AI89</f>
        <v>100</v>
      </c>
    </row>
    <row r="89" spans="1:36" ht="29.25" x14ac:dyDescent="0.25">
      <c r="A89" s="38" t="s">
        <v>147</v>
      </c>
      <c r="B89" s="35" t="s">
        <v>48</v>
      </c>
      <c r="C89" s="37" t="s">
        <v>225</v>
      </c>
      <c r="D89" s="36">
        <v>5080000</v>
      </c>
      <c r="E89" s="36">
        <v>0</v>
      </c>
      <c r="F89" s="36">
        <v>5080000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81">
        <v>817790</v>
      </c>
      <c r="P89" s="75">
        <v>0</v>
      </c>
      <c r="Q89" s="76" t="s">
        <v>147</v>
      </c>
      <c r="R89" s="77" t="s">
        <v>48</v>
      </c>
      <c r="S89" s="78" t="s">
        <v>148</v>
      </c>
      <c r="T89" s="79">
        <v>4213732</v>
      </c>
      <c r="U89" s="79">
        <v>0</v>
      </c>
      <c r="V89" s="79">
        <v>4213732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4213732</v>
      </c>
      <c r="AF89" s="80">
        <v>0</v>
      </c>
      <c r="AG89" s="73"/>
      <c r="AH89" s="90" t="s">
        <v>277</v>
      </c>
      <c r="AI89" s="83">
        <v>100</v>
      </c>
      <c r="AJ89" s="89"/>
    </row>
    <row r="90" spans="1:36" ht="27.75" customHeight="1" x14ac:dyDescent="0.25">
      <c r="A90" s="38" t="s">
        <v>149</v>
      </c>
      <c r="B90" s="35" t="s">
        <v>48</v>
      </c>
      <c r="C90" s="37" t="s">
        <v>226</v>
      </c>
      <c r="D90" s="36">
        <v>340900</v>
      </c>
      <c r="E90" s="36">
        <v>0</v>
      </c>
      <c r="F90" s="36">
        <v>340900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81">
        <f>SUM(O91+O93+O95)</f>
        <v>150800</v>
      </c>
      <c r="P90" s="81">
        <f t="shared" ref="P90:AH90" si="30">SUM(P91+P93+P95)</f>
        <v>0</v>
      </c>
      <c r="Q90" s="81">
        <f t="shared" si="30"/>
        <v>0</v>
      </c>
      <c r="R90" s="81">
        <f t="shared" si="30"/>
        <v>0</v>
      </c>
      <c r="S90" s="81">
        <f t="shared" si="30"/>
        <v>0</v>
      </c>
      <c r="T90" s="81">
        <f t="shared" si="30"/>
        <v>289982.48</v>
      </c>
      <c r="U90" s="81">
        <f t="shared" si="30"/>
        <v>0</v>
      </c>
      <c r="V90" s="81">
        <f t="shared" si="30"/>
        <v>289982.48</v>
      </c>
      <c r="W90" s="81">
        <f t="shared" si="30"/>
        <v>0</v>
      </c>
      <c r="X90" s="81">
        <f t="shared" si="30"/>
        <v>0</v>
      </c>
      <c r="Y90" s="81">
        <f t="shared" si="30"/>
        <v>0</v>
      </c>
      <c r="Z90" s="81">
        <f t="shared" si="30"/>
        <v>0</v>
      </c>
      <c r="AA90" s="81">
        <f t="shared" si="30"/>
        <v>0</v>
      </c>
      <c r="AB90" s="81">
        <f t="shared" si="30"/>
        <v>0</v>
      </c>
      <c r="AC90" s="81">
        <f t="shared" si="30"/>
        <v>0</v>
      </c>
      <c r="AD90" s="81">
        <f t="shared" si="30"/>
        <v>0</v>
      </c>
      <c r="AE90" s="81">
        <f t="shared" si="30"/>
        <v>289982.48</v>
      </c>
      <c r="AF90" s="81">
        <f t="shared" si="30"/>
        <v>0</v>
      </c>
      <c r="AG90" s="81">
        <f t="shared" si="30"/>
        <v>0</v>
      </c>
      <c r="AH90" s="81">
        <f t="shared" si="30"/>
        <v>65020</v>
      </c>
      <c r="AI90" s="81">
        <v>43.1</v>
      </c>
    </row>
    <row r="91" spans="1:36" ht="43.5" customHeight="1" x14ac:dyDescent="0.25">
      <c r="A91" s="38" t="s">
        <v>150</v>
      </c>
      <c r="B91" s="35" t="s">
        <v>48</v>
      </c>
      <c r="C91" s="37" t="s">
        <v>227</v>
      </c>
      <c r="D91" s="36">
        <v>1000</v>
      </c>
      <c r="E91" s="36">
        <v>0</v>
      </c>
      <c r="F91" s="36">
        <v>1000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81">
        <f>SUM(O92)</f>
        <v>1000</v>
      </c>
      <c r="P91" s="81">
        <f t="shared" ref="P91:AH91" si="31">SUM(P92)</f>
        <v>0</v>
      </c>
      <c r="Q91" s="81">
        <f t="shared" si="31"/>
        <v>0</v>
      </c>
      <c r="R91" s="81">
        <f t="shared" si="31"/>
        <v>0</v>
      </c>
      <c r="S91" s="81">
        <f t="shared" si="31"/>
        <v>0</v>
      </c>
      <c r="T91" s="81">
        <f t="shared" si="31"/>
        <v>1000</v>
      </c>
      <c r="U91" s="81">
        <f t="shared" si="31"/>
        <v>0</v>
      </c>
      <c r="V91" s="81">
        <f t="shared" si="31"/>
        <v>1000</v>
      </c>
      <c r="W91" s="81">
        <f t="shared" si="31"/>
        <v>0</v>
      </c>
      <c r="X91" s="81">
        <f t="shared" si="31"/>
        <v>0</v>
      </c>
      <c r="Y91" s="81">
        <f t="shared" si="31"/>
        <v>0</v>
      </c>
      <c r="Z91" s="81">
        <f t="shared" si="31"/>
        <v>0</v>
      </c>
      <c r="AA91" s="81">
        <f t="shared" si="31"/>
        <v>0</v>
      </c>
      <c r="AB91" s="81">
        <f t="shared" si="31"/>
        <v>0</v>
      </c>
      <c r="AC91" s="81">
        <f t="shared" si="31"/>
        <v>0</v>
      </c>
      <c r="AD91" s="81">
        <f t="shared" si="31"/>
        <v>0</v>
      </c>
      <c r="AE91" s="81">
        <f t="shared" si="31"/>
        <v>1000</v>
      </c>
      <c r="AF91" s="81">
        <f t="shared" si="31"/>
        <v>0</v>
      </c>
      <c r="AG91" s="81">
        <f t="shared" si="31"/>
        <v>0</v>
      </c>
      <c r="AH91" s="81">
        <f t="shared" si="31"/>
        <v>1000</v>
      </c>
      <c r="AI91" s="81">
        <f>SUM(AI92)</f>
        <v>100</v>
      </c>
    </row>
    <row r="92" spans="1:36" ht="43.5" x14ac:dyDescent="0.25">
      <c r="A92" s="38" t="s">
        <v>151</v>
      </c>
      <c r="B92" s="35" t="s">
        <v>48</v>
      </c>
      <c r="C92" s="37" t="s">
        <v>228</v>
      </c>
      <c r="D92" s="36">
        <v>1000</v>
      </c>
      <c r="E92" s="36">
        <v>0</v>
      </c>
      <c r="F92" s="36">
        <v>1000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81">
        <v>1000</v>
      </c>
      <c r="P92" s="75">
        <v>0</v>
      </c>
      <c r="Q92" s="76" t="s">
        <v>151</v>
      </c>
      <c r="R92" s="77" t="s">
        <v>48</v>
      </c>
      <c r="S92" s="78" t="s">
        <v>152</v>
      </c>
      <c r="T92" s="79">
        <v>1000</v>
      </c>
      <c r="U92" s="79">
        <v>0</v>
      </c>
      <c r="V92" s="79">
        <v>1000</v>
      </c>
      <c r="W92" s="79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9">
        <v>1000</v>
      </c>
      <c r="AF92" s="80">
        <v>0</v>
      </c>
      <c r="AG92" s="73"/>
      <c r="AH92" s="85">
        <v>1000</v>
      </c>
      <c r="AI92" s="81">
        <v>100</v>
      </c>
    </row>
    <row r="93" spans="1:36" ht="44.25" customHeight="1" x14ac:dyDescent="0.25">
      <c r="A93" s="38" t="s">
        <v>153</v>
      </c>
      <c r="B93" s="35" t="s">
        <v>48</v>
      </c>
      <c r="C93" s="37" t="s">
        <v>229</v>
      </c>
      <c r="D93" s="36">
        <v>316900</v>
      </c>
      <c r="E93" s="36">
        <v>0</v>
      </c>
      <c r="F93" s="36">
        <v>316900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81">
        <f>SUM(O94)</f>
        <v>139800</v>
      </c>
      <c r="P93" s="81">
        <f t="shared" ref="P93:AH93" si="32">SUM(P94)</f>
        <v>0</v>
      </c>
      <c r="Q93" s="81">
        <f t="shared" si="32"/>
        <v>0</v>
      </c>
      <c r="R93" s="81">
        <f t="shared" si="32"/>
        <v>0</v>
      </c>
      <c r="S93" s="81">
        <f t="shared" si="32"/>
        <v>0</v>
      </c>
      <c r="T93" s="81">
        <f t="shared" si="32"/>
        <v>276177.96999999997</v>
      </c>
      <c r="U93" s="81">
        <f t="shared" si="32"/>
        <v>0</v>
      </c>
      <c r="V93" s="81">
        <f t="shared" si="32"/>
        <v>276177.96999999997</v>
      </c>
      <c r="W93" s="81">
        <f t="shared" si="32"/>
        <v>0</v>
      </c>
      <c r="X93" s="81">
        <f t="shared" si="32"/>
        <v>0</v>
      </c>
      <c r="Y93" s="81">
        <f t="shared" si="32"/>
        <v>0</v>
      </c>
      <c r="Z93" s="81">
        <f t="shared" si="32"/>
        <v>0</v>
      </c>
      <c r="AA93" s="81">
        <f t="shared" si="32"/>
        <v>0</v>
      </c>
      <c r="AB93" s="81">
        <f t="shared" si="32"/>
        <v>0</v>
      </c>
      <c r="AC93" s="81">
        <f t="shared" si="32"/>
        <v>0</v>
      </c>
      <c r="AD93" s="81">
        <f t="shared" si="32"/>
        <v>0</v>
      </c>
      <c r="AE93" s="81">
        <f t="shared" si="32"/>
        <v>276177.96999999997</v>
      </c>
      <c r="AF93" s="81">
        <f t="shared" si="32"/>
        <v>0</v>
      </c>
      <c r="AG93" s="81">
        <f t="shared" si="32"/>
        <v>0</v>
      </c>
      <c r="AH93" s="81">
        <f t="shared" si="32"/>
        <v>61771</v>
      </c>
      <c r="AI93" s="81">
        <f>SUM(AI94)</f>
        <v>44.2</v>
      </c>
    </row>
    <row r="94" spans="1:36" ht="57.75" x14ac:dyDescent="0.25">
      <c r="A94" s="38" t="s">
        <v>154</v>
      </c>
      <c r="B94" s="35" t="s">
        <v>48</v>
      </c>
      <c r="C94" s="37" t="s">
        <v>230</v>
      </c>
      <c r="D94" s="36">
        <v>316900</v>
      </c>
      <c r="E94" s="36">
        <v>0</v>
      </c>
      <c r="F94" s="36">
        <v>316900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81">
        <v>139800</v>
      </c>
      <c r="P94" s="75">
        <v>0</v>
      </c>
      <c r="Q94" s="76" t="s">
        <v>154</v>
      </c>
      <c r="R94" s="77" t="s">
        <v>48</v>
      </c>
      <c r="S94" s="78" t="s">
        <v>155</v>
      </c>
      <c r="T94" s="79">
        <v>276177.96999999997</v>
      </c>
      <c r="U94" s="79">
        <v>0</v>
      </c>
      <c r="V94" s="79">
        <v>276177.96999999997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9">
        <v>276177.96999999997</v>
      </c>
      <c r="AF94" s="80">
        <v>0</v>
      </c>
      <c r="AG94" s="73"/>
      <c r="AH94" s="85">
        <v>61771</v>
      </c>
      <c r="AI94" s="81">
        <v>44.2</v>
      </c>
    </row>
    <row r="95" spans="1:36" ht="39" customHeight="1" x14ac:dyDescent="0.25">
      <c r="A95" s="38" t="s">
        <v>156</v>
      </c>
      <c r="B95" s="35" t="s">
        <v>48</v>
      </c>
      <c r="C95" s="37" t="s">
        <v>231</v>
      </c>
      <c r="D95" s="36">
        <v>23000</v>
      </c>
      <c r="E95" s="36">
        <v>0</v>
      </c>
      <c r="F95" s="36">
        <v>23000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81">
        <f>SUM(O96)</f>
        <v>10000</v>
      </c>
      <c r="P95" s="81">
        <f t="shared" ref="P95:AH95" si="33">SUM(P96)</f>
        <v>0</v>
      </c>
      <c r="Q95" s="81">
        <f t="shared" si="33"/>
        <v>0</v>
      </c>
      <c r="R95" s="81">
        <f t="shared" si="33"/>
        <v>0</v>
      </c>
      <c r="S95" s="81">
        <f t="shared" si="33"/>
        <v>0</v>
      </c>
      <c r="T95" s="81">
        <f t="shared" si="33"/>
        <v>12804.51</v>
      </c>
      <c r="U95" s="81">
        <f t="shared" si="33"/>
        <v>0</v>
      </c>
      <c r="V95" s="81">
        <f t="shared" si="33"/>
        <v>12804.51</v>
      </c>
      <c r="W95" s="81">
        <f t="shared" si="33"/>
        <v>0</v>
      </c>
      <c r="X95" s="81">
        <f t="shared" si="33"/>
        <v>0</v>
      </c>
      <c r="Y95" s="81">
        <f t="shared" si="33"/>
        <v>0</v>
      </c>
      <c r="Z95" s="81">
        <f t="shared" si="33"/>
        <v>0</v>
      </c>
      <c r="AA95" s="81">
        <f t="shared" si="33"/>
        <v>0</v>
      </c>
      <c r="AB95" s="81">
        <f t="shared" si="33"/>
        <v>0</v>
      </c>
      <c r="AC95" s="81">
        <f t="shared" si="33"/>
        <v>0</v>
      </c>
      <c r="AD95" s="81">
        <f t="shared" si="33"/>
        <v>0</v>
      </c>
      <c r="AE95" s="81">
        <f t="shared" si="33"/>
        <v>12804.51</v>
      </c>
      <c r="AF95" s="81">
        <f t="shared" si="33"/>
        <v>0</v>
      </c>
      <c r="AG95" s="81">
        <f t="shared" si="33"/>
        <v>0</v>
      </c>
      <c r="AH95" s="81">
        <f t="shared" si="33"/>
        <v>2249</v>
      </c>
      <c r="AI95" s="81">
        <v>22.5</v>
      </c>
    </row>
    <row r="96" spans="1:36" ht="40.5" customHeight="1" x14ac:dyDescent="0.25">
      <c r="A96" s="38" t="s">
        <v>157</v>
      </c>
      <c r="B96" s="35" t="s">
        <v>48</v>
      </c>
      <c r="C96" s="37" t="s">
        <v>232</v>
      </c>
      <c r="D96" s="36">
        <v>23000</v>
      </c>
      <c r="E96" s="36">
        <v>0</v>
      </c>
      <c r="F96" s="36">
        <v>23000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81">
        <v>10000</v>
      </c>
      <c r="P96" s="75">
        <v>0</v>
      </c>
      <c r="Q96" s="76" t="s">
        <v>157</v>
      </c>
      <c r="R96" s="77" t="s">
        <v>48</v>
      </c>
      <c r="S96" s="78" t="s">
        <v>158</v>
      </c>
      <c r="T96" s="79">
        <v>12804.51</v>
      </c>
      <c r="U96" s="79">
        <v>0</v>
      </c>
      <c r="V96" s="79">
        <v>12804.51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9">
        <v>12804.51</v>
      </c>
      <c r="AF96" s="80">
        <v>0</v>
      </c>
      <c r="AG96" s="73"/>
      <c r="AH96" s="116">
        <v>2249</v>
      </c>
      <c r="AI96" s="88">
        <v>22.5</v>
      </c>
    </row>
    <row r="97" spans="1:35" ht="23.25" customHeight="1" x14ac:dyDescent="0.25">
      <c r="A97" s="38" t="s">
        <v>159</v>
      </c>
      <c r="B97" s="35" t="s">
        <v>48</v>
      </c>
      <c r="C97" s="37" t="s">
        <v>233</v>
      </c>
      <c r="D97" s="36">
        <v>350000</v>
      </c>
      <c r="E97" s="36">
        <v>0</v>
      </c>
      <c r="F97" s="36">
        <v>350000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f>O98</f>
        <v>6910</v>
      </c>
      <c r="P97" s="36">
        <f t="shared" ref="P97:AH97" si="34">P98</f>
        <v>0</v>
      </c>
      <c r="Q97" s="36" t="str">
        <f t="shared" si="34"/>
        <v xml:space="preserve">  Прочие межбюджетные трансферты, передаваемые бюджетам сельских поселений</v>
      </c>
      <c r="R97" s="36" t="str">
        <f t="shared" si="34"/>
        <v>010</v>
      </c>
      <c r="S97" s="36" t="str">
        <f t="shared" si="34"/>
        <v xml:space="preserve"> 000 2024999910 0000 150</v>
      </c>
      <c r="T97" s="36">
        <f t="shared" si="34"/>
        <v>350000</v>
      </c>
      <c r="U97" s="36">
        <f t="shared" si="34"/>
        <v>0</v>
      </c>
      <c r="V97" s="36">
        <f t="shared" si="34"/>
        <v>350000</v>
      </c>
      <c r="W97" s="36">
        <f t="shared" si="34"/>
        <v>0</v>
      </c>
      <c r="X97" s="36">
        <f t="shared" si="34"/>
        <v>0</v>
      </c>
      <c r="Y97" s="36">
        <f t="shared" si="34"/>
        <v>0</v>
      </c>
      <c r="Z97" s="36">
        <f t="shared" si="34"/>
        <v>0</v>
      </c>
      <c r="AA97" s="36">
        <f t="shared" si="34"/>
        <v>0</v>
      </c>
      <c r="AB97" s="36">
        <f t="shared" si="34"/>
        <v>0</v>
      </c>
      <c r="AC97" s="36">
        <f t="shared" si="34"/>
        <v>0</v>
      </c>
      <c r="AD97" s="36">
        <f t="shared" si="34"/>
        <v>0</v>
      </c>
      <c r="AE97" s="36">
        <f t="shared" si="34"/>
        <v>350000</v>
      </c>
      <c r="AF97" s="36">
        <f t="shared" si="34"/>
        <v>0</v>
      </c>
      <c r="AG97" s="36">
        <f t="shared" si="34"/>
        <v>0</v>
      </c>
      <c r="AH97" s="36">
        <f t="shared" si="34"/>
        <v>6910</v>
      </c>
      <c r="AI97" s="65">
        <v>100</v>
      </c>
    </row>
    <row r="98" spans="1:35" ht="40.5" customHeight="1" x14ac:dyDescent="0.25">
      <c r="A98" s="38" t="s">
        <v>160</v>
      </c>
      <c r="B98" s="35" t="s">
        <v>48</v>
      </c>
      <c r="C98" s="37" t="s">
        <v>234</v>
      </c>
      <c r="D98" s="36">
        <v>350000</v>
      </c>
      <c r="E98" s="36">
        <v>0</v>
      </c>
      <c r="F98" s="36">
        <v>350000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f>O99</f>
        <v>6910</v>
      </c>
      <c r="P98" s="36">
        <f t="shared" ref="P98:AH98" si="35">P99</f>
        <v>0</v>
      </c>
      <c r="Q98" s="36" t="str">
        <f t="shared" si="35"/>
        <v xml:space="preserve">  Прочие межбюджетные трансферты, передаваемые бюджетам сельских поселений</v>
      </c>
      <c r="R98" s="36" t="str">
        <f t="shared" si="35"/>
        <v>010</v>
      </c>
      <c r="S98" s="36" t="str">
        <f t="shared" si="35"/>
        <v xml:space="preserve"> 000 2024999910 0000 150</v>
      </c>
      <c r="T98" s="36">
        <f t="shared" si="35"/>
        <v>350000</v>
      </c>
      <c r="U98" s="36">
        <f t="shared" si="35"/>
        <v>0</v>
      </c>
      <c r="V98" s="36">
        <f t="shared" si="35"/>
        <v>350000</v>
      </c>
      <c r="W98" s="36">
        <f t="shared" si="35"/>
        <v>0</v>
      </c>
      <c r="X98" s="36">
        <f t="shared" si="35"/>
        <v>0</v>
      </c>
      <c r="Y98" s="36">
        <f t="shared" si="35"/>
        <v>0</v>
      </c>
      <c r="Z98" s="36">
        <f t="shared" si="35"/>
        <v>0</v>
      </c>
      <c r="AA98" s="36">
        <f t="shared" si="35"/>
        <v>0</v>
      </c>
      <c r="AB98" s="36">
        <f t="shared" si="35"/>
        <v>0</v>
      </c>
      <c r="AC98" s="36">
        <f t="shared" si="35"/>
        <v>0</v>
      </c>
      <c r="AD98" s="36">
        <f t="shared" si="35"/>
        <v>0</v>
      </c>
      <c r="AE98" s="36">
        <f t="shared" si="35"/>
        <v>350000</v>
      </c>
      <c r="AF98" s="36">
        <f t="shared" si="35"/>
        <v>0</v>
      </c>
      <c r="AG98" s="36">
        <f t="shared" si="35"/>
        <v>0</v>
      </c>
      <c r="AH98" s="36">
        <f t="shared" si="35"/>
        <v>6910</v>
      </c>
      <c r="AI98" s="65">
        <v>100</v>
      </c>
    </row>
    <row r="99" spans="1:35" ht="36.75" customHeight="1" x14ac:dyDescent="0.25">
      <c r="A99" s="38" t="s">
        <v>161</v>
      </c>
      <c r="B99" s="35" t="s">
        <v>48</v>
      </c>
      <c r="C99" s="37" t="s">
        <v>235</v>
      </c>
      <c r="D99" s="36">
        <v>350000</v>
      </c>
      <c r="E99" s="36">
        <v>0</v>
      </c>
      <c r="F99" s="36">
        <v>350000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6910</v>
      </c>
      <c r="P99" s="33">
        <v>0</v>
      </c>
      <c r="Q99" s="19" t="s">
        <v>161</v>
      </c>
      <c r="R99" s="17" t="s">
        <v>48</v>
      </c>
      <c r="S99" s="18" t="s">
        <v>162</v>
      </c>
      <c r="T99" s="15">
        <v>350000</v>
      </c>
      <c r="U99" s="15">
        <v>0</v>
      </c>
      <c r="V99" s="15">
        <v>350000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350000</v>
      </c>
      <c r="AF99" s="16">
        <v>0</v>
      </c>
      <c r="AG99" s="87"/>
      <c r="AH99" s="65">
        <v>6910</v>
      </c>
      <c r="AI99" s="65">
        <v>100</v>
      </c>
    </row>
    <row r="100" spans="1:35" ht="16.5" customHeight="1" x14ac:dyDescent="0.25">
      <c r="A100" s="38" t="s">
        <v>163</v>
      </c>
      <c r="B100" s="35" t="s">
        <v>48</v>
      </c>
      <c r="C100" s="37" t="s">
        <v>236</v>
      </c>
      <c r="D100" s="36">
        <v>20000</v>
      </c>
      <c r="E100" s="36">
        <v>0</v>
      </c>
      <c r="F100" s="36">
        <v>20000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f>O101</f>
        <v>8000</v>
      </c>
      <c r="P100" s="36">
        <f t="shared" ref="P100:AH100" si="36">P101</f>
        <v>0</v>
      </c>
      <c r="Q100" s="36" t="str">
        <f t="shared" si="36"/>
        <v xml:space="preserve">  Прочие безвозмездные поступления в бюджеты сельских поселений</v>
      </c>
      <c r="R100" s="36" t="str">
        <f t="shared" si="36"/>
        <v>010</v>
      </c>
      <c r="S100" s="36" t="str">
        <f t="shared" si="36"/>
        <v xml:space="preserve"> 000 2070503010 0000 150</v>
      </c>
      <c r="T100" s="36">
        <f t="shared" si="36"/>
        <v>20000</v>
      </c>
      <c r="U100" s="36">
        <f t="shared" si="36"/>
        <v>0</v>
      </c>
      <c r="V100" s="36">
        <f t="shared" si="36"/>
        <v>20000</v>
      </c>
      <c r="W100" s="36">
        <f t="shared" si="36"/>
        <v>0</v>
      </c>
      <c r="X100" s="36">
        <f t="shared" si="36"/>
        <v>0</v>
      </c>
      <c r="Y100" s="36">
        <f t="shared" si="36"/>
        <v>0</v>
      </c>
      <c r="Z100" s="36">
        <f t="shared" si="36"/>
        <v>0</v>
      </c>
      <c r="AA100" s="36">
        <f t="shared" si="36"/>
        <v>0</v>
      </c>
      <c r="AB100" s="36">
        <f t="shared" si="36"/>
        <v>0</v>
      </c>
      <c r="AC100" s="36">
        <f t="shared" si="36"/>
        <v>0</v>
      </c>
      <c r="AD100" s="36">
        <f t="shared" si="36"/>
        <v>0</v>
      </c>
      <c r="AE100" s="36">
        <f t="shared" si="36"/>
        <v>20000</v>
      </c>
      <c r="AF100" s="36">
        <f t="shared" si="36"/>
        <v>0</v>
      </c>
      <c r="AG100" s="36">
        <f t="shared" si="36"/>
        <v>0</v>
      </c>
      <c r="AH100" s="36">
        <f t="shared" si="36"/>
        <v>8000</v>
      </c>
      <c r="AI100" s="65">
        <v>100</v>
      </c>
    </row>
    <row r="101" spans="1:35" ht="27" customHeight="1" x14ac:dyDescent="0.25">
      <c r="A101" s="38" t="s">
        <v>164</v>
      </c>
      <c r="B101" s="35" t="s">
        <v>48</v>
      </c>
      <c r="C101" s="37" t="s">
        <v>237</v>
      </c>
      <c r="D101" s="36">
        <v>20000</v>
      </c>
      <c r="E101" s="36">
        <v>0</v>
      </c>
      <c r="F101" s="36">
        <v>20000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f>O102</f>
        <v>8000</v>
      </c>
      <c r="P101" s="36">
        <f t="shared" ref="P101:AH101" si="37">P102</f>
        <v>0</v>
      </c>
      <c r="Q101" s="36" t="str">
        <f t="shared" si="37"/>
        <v xml:space="preserve">  Прочие безвозмездные поступления в бюджеты сельских поселений</v>
      </c>
      <c r="R101" s="36" t="str">
        <f t="shared" si="37"/>
        <v>010</v>
      </c>
      <c r="S101" s="36" t="str">
        <f t="shared" si="37"/>
        <v xml:space="preserve"> 000 2070503010 0000 150</v>
      </c>
      <c r="T101" s="36">
        <f t="shared" si="37"/>
        <v>20000</v>
      </c>
      <c r="U101" s="36">
        <f t="shared" si="37"/>
        <v>0</v>
      </c>
      <c r="V101" s="36">
        <f t="shared" si="37"/>
        <v>20000</v>
      </c>
      <c r="W101" s="36">
        <f t="shared" si="37"/>
        <v>0</v>
      </c>
      <c r="X101" s="36">
        <f t="shared" si="37"/>
        <v>0</v>
      </c>
      <c r="Y101" s="36">
        <f t="shared" si="37"/>
        <v>0</v>
      </c>
      <c r="Z101" s="36">
        <f t="shared" si="37"/>
        <v>0</v>
      </c>
      <c r="AA101" s="36">
        <f t="shared" si="37"/>
        <v>0</v>
      </c>
      <c r="AB101" s="36">
        <f t="shared" si="37"/>
        <v>0</v>
      </c>
      <c r="AC101" s="36">
        <f t="shared" si="37"/>
        <v>0</v>
      </c>
      <c r="AD101" s="36">
        <f t="shared" si="37"/>
        <v>0</v>
      </c>
      <c r="AE101" s="36">
        <f t="shared" si="37"/>
        <v>20000</v>
      </c>
      <c r="AF101" s="36">
        <f t="shared" si="37"/>
        <v>0</v>
      </c>
      <c r="AG101" s="36">
        <f t="shared" si="37"/>
        <v>0</v>
      </c>
      <c r="AH101" s="36">
        <f t="shared" si="37"/>
        <v>8000</v>
      </c>
      <c r="AI101" s="65">
        <v>100</v>
      </c>
    </row>
    <row r="102" spans="1:35" ht="28.5" customHeight="1" thickBot="1" x14ac:dyDescent="0.3">
      <c r="A102" s="38" t="s">
        <v>164</v>
      </c>
      <c r="B102" s="35" t="s">
        <v>48</v>
      </c>
      <c r="C102" s="37" t="s">
        <v>238</v>
      </c>
      <c r="D102" s="36">
        <v>20000</v>
      </c>
      <c r="E102" s="36">
        <v>0</v>
      </c>
      <c r="F102" s="36">
        <v>20000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8000</v>
      </c>
      <c r="P102" s="33">
        <v>0</v>
      </c>
      <c r="Q102" s="19" t="s">
        <v>164</v>
      </c>
      <c r="R102" s="17" t="s">
        <v>48</v>
      </c>
      <c r="S102" s="18" t="s">
        <v>165</v>
      </c>
      <c r="T102" s="15">
        <v>20000</v>
      </c>
      <c r="U102" s="15">
        <v>0</v>
      </c>
      <c r="V102" s="15">
        <v>20000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20000</v>
      </c>
      <c r="AF102" s="16">
        <v>0</v>
      </c>
      <c r="AG102" s="87"/>
      <c r="AH102" s="115">
        <v>8000</v>
      </c>
      <c r="AI102" s="65">
        <v>100</v>
      </c>
    </row>
    <row r="103" spans="1:35" ht="12.95" customHeight="1" x14ac:dyDescent="0.25">
      <c r="A103" s="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1"/>
      <c r="R103" s="21"/>
      <c r="S103" s="21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3"/>
    </row>
    <row r="104" spans="1:35" ht="12.95" customHeight="1" x14ac:dyDescent="0.25">
      <c r="A104" s="9"/>
      <c r="B104" s="9"/>
      <c r="C104" s="9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3"/>
    </row>
  </sheetData>
  <mergeCells count="16">
    <mergeCell ref="AI12:BO12"/>
    <mergeCell ref="A13:A14"/>
    <mergeCell ref="N8:O8"/>
    <mergeCell ref="B13:B14"/>
    <mergeCell ref="C13:C14"/>
    <mergeCell ref="C9:O9"/>
    <mergeCell ref="AH13:AH14"/>
    <mergeCell ref="AI13:AI14"/>
    <mergeCell ref="B1:O7"/>
    <mergeCell ref="A12:AG12"/>
    <mergeCell ref="A11:O11"/>
    <mergeCell ref="Q13:Q14"/>
    <mergeCell ref="R13:R14"/>
    <mergeCell ref="S13:S14"/>
    <mergeCell ref="T13:AF13"/>
    <mergeCell ref="D13:P14"/>
  </mergeCells>
  <phoneticPr fontId="17" type="noConversion"/>
  <pageMargins left="0.78749999999999998" right="0.39374999999999999" top="0.59027779999999996" bottom="0.39374999999999999" header="0" footer="0"/>
  <pageSetup paperSize="9" scale="98" fitToWidth="2" fitToHeight="0" orientation="portrait" r:id="rId1"/>
  <headerFooter>
    <oddFooter>&amp;R&amp;D СТР. &amp;P</oddFooter>
    <evenFooter>&amp;R&amp;D СТР. &amp;P</evenFooter>
  </headerFooter>
  <rowBreaks count="1" manualBreakCount="1">
    <brk id="7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"/>
  <sheetViews>
    <sheetView view="pageBreakPreview" zoomScaleSheetLayoutView="100" workbookViewId="0">
      <selection activeCell="AD21" sqref="AD21"/>
    </sheetView>
  </sheetViews>
  <sheetFormatPr defaultRowHeight="15" x14ac:dyDescent="0.25"/>
  <cols>
    <col min="1" max="1" width="52.5703125" style="1" customWidth="1"/>
    <col min="2" max="2" width="25.28515625" customWidth="1"/>
    <col min="3" max="13" width="9.140625" hidden="1" customWidth="1"/>
    <col min="14" max="14" width="11.85546875" customWidth="1"/>
    <col min="15" max="26" width="9.140625" hidden="1" customWidth="1"/>
    <col min="27" max="27" width="11.85546875" customWidth="1"/>
    <col min="28" max="28" width="9.140625" hidden="1" customWidth="1"/>
  </cols>
  <sheetData>
    <row r="1" spans="1:28" x14ac:dyDescent="0.25">
      <c r="A1" s="47"/>
      <c r="B1" s="114" t="s">
        <v>259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x14ac:dyDescent="0.25">
      <c r="A2" s="49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x14ac:dyDescent="0.25">
      <c r="A3" s="50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x14ac:dyDescent="0.25">
      <c r="A4" s="51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ht="48" customHeight="1" x14ac:dyDescent="0.25">
      <c r="A5" s="50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hidden="1" x14ac:dyDescent="0.25">
      <c r="A6" s="50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idden="1" x14ac:dyDescent="0.25">
      <c r="A7" s="50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idden="1" x14ac:dyDescent="0.25">
      <c r="A8" s="5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idden="1" x14ac:dyDescent="0.25">
      <c r="A9" s="5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ht="27.75" customHeight="1" x14ac:dyDescent="0.25">
      <c r="A10" s="52"/>
      <c r="B10" s="54" t="s">
        <v>254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30" customHeight="1" x14ac:dyDescent="0.25">
      <c r="A11" s="96" t="s">
        <v>260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48"/>
    </row>
    <row r="12" spans="1:28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53" t="s">
        <v>245</v>
      </c>
      <c r="AB12" s="48"/>
    </row>
    <row r="13" spans="1:28" x14ac:dyDescent="0.25">
      <c r="A13" s="106" t="s">
        <v>0</v>
      </c>
      <c r="B13" s="106" t="s">
        <v>2</v>
      </c>
      <c r="C13" s="98" t="s">
        <v>252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98" t="s">
        <v>253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</row>
    <row r="14" spans="1:28" ht="15.75" thickBot="1" x14ac:dyDescent="0.3">
      <c r="A14" s="106"/>
      <c r="B14" s="106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</row>
    <row r="15" spans="1:28" ht="15.75" hidden="1" thickBot="1" x14ac:dyDescent="0.3">
      <c r="A15" s="31" t="s">
        <v>18</v>
      </c>
      <c r="B15" s="31" t="s">
        <v>20</v>
      </c>
      <c r="C15" s="32" t="s">
        <v>21</v>
      </c>
      <c r="D15" s="32" t="s">
        <v>22</v>
      </c>
      <c r="E15" s="32" t="s">
        <v>23</v>
      </c>
      <c r="F15" s="32" t="s">
        <v>24</v>
      </c>
      <c r="G15" s="32" t="s">
        <v>25</v>
      </c>
      <c r="H15" s="32" t="s">
        <v>26</v>
      </c>
      <c r="I15" s="32" t="s">
        <v>27</v>
      </c>
      <c r="J15" s="32" t="s">
        <v>28</v>
      </c>
      <c r="K15" s="32" t="s">
        <v>29</v>
      </c>
      <c r="L15" s="32" t="s">
        <v>30</v>
      </c>
      <c r="M15" s="32" t="s">
        <v>31</v>
      </c>
      <c r="N15" s="32" t="s">
        <v>32</v>
      </c>
      <c r="O15" s="32" t="s">
        <v>33</v>
      </c>
      <c r="P15" s="32" t="s">
        <v>21</v>
      </c>
      <c r="Q15" s="32" t="s">
        <v>22</v>
      </c>
      <c r="R15" s="32" t="s">
        <v>23</v>
      </c>
      <c r="S15" s="32" t="s">
        <v>24</v>
      </c>
      <c r="T15" s="32" t="s">
        <v>25</v>
      </c>
      <c r="U15" s="32" t="s">
        <v>26</v>
      </c>
      <c r="V15" s="32" t="s">
        <v>27</v>
      </c>
      <c r="W15" s="32" t="s">
        <v>28</v>
      </c>
      <c r="X15" s="32" t="s">
        <v>29</v>
      </c>
      <c r="Y15" s="32" t="s">
        <v>30</v>
      </c>
      <c r="Z15" s="32" t="s">
        <v>31</v>
      </c>
      <c r="AA15" s="32" t="s">
        <v>32</v>
      </c>
      <c r="AB15" s="32" t="s">
        <v>33</v>
      </c>
    </row>
    <row r="16" spans="1:28" ht="14.25" customHeight="1" x14ac:dyDescent="0.25">
      <c r="A16" s="43" t="s">
        <v>47</v>
      </c>
      <c r="B16" s="44" t="s">
        <v>246</v>
      </c>
      <c r="C16" s="42">
        <v>75276893.480000004</v>
      </c>
      <c r="D16" s="42">
        <v>0</v>
      </c>
      <c r="E16" s="42">
        <v>75276893.480000004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f>SUM(N18+N64)</f>
        <v>13006.880000000001</v>
      </c>
      <c r="O16" s="33">
        <v>0</v>
      </c>
      <c r="P16" s="42">
        <v>75276893.480000004</v>
      </c>
      <c r="Q16" s="42">
        <v>0</v>
      </c>
      <c r="R16" s="42">
        <v>75276893.480000004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f>SUM(AA18+AA64)</f>
        <v>19672.900000000001</v>
      </c>
      <c r="AB16" s="33">
        <v>0</v>
      </c>
    </row>
    <row r="17" spans="1:28" hidden="1" x14ac:dyDescent="0.25">
      <c r="A17" s="45" t="s">
        <v>49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4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4"/>
    </row>
    <row r="18" spans="1:28" x14ac:dyDescent="0.25">
      <c r="A18" s="39" t="s">
        <v>50</v>
      </c>
      <c r="B18" s="41" t="s">
        <v>166</v>
      </c>
      <c r="C18" s="42">
        <v>4952900</v>
      </c>
      <c r="D18" s="42">
        <v>0</v>
      </c>
      <c r="E18" s="42">
        <v>4952900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f>SUM(N19+N24+N34+N37+N45+N51+N61)</f>
        <v>6302.4</v>
      </c>
      <c r="O18" s="42">
        <f t="shared" ref="O18:AA18" si="0">SUM(O19+O24+O34+O37+O45+O51+O61)</f>
        <v>0</v>
      </c>
      <c r="P18" s="42">
        <f t="shared" si="0"/>
        <v>4947400</v>
      </c>
      <c r="Q18" s="42">
        <f t="shared" si="0"/>
        <v>0</v>
      </c>
      <c r="R18" s="42">
        <f t="shared" si="0"/>
        <v>4947400</v>
      </c>
      <c r="S18" s="42">
        <f t="shared" si="0"/>
        <v>0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0</v>
      </c>
      <c r="X18" s="42">
        <f t="shared" si="0"/>
        <v>0</v>
      </c>
      <c r="Y18" s="42">
        <f t="shared" si="0"/>
        <v>0</v>
      </c>
      <c r="Z18" s="42">
        <f t="shared" si="0"/>
        <v>0</v>
      </c>
      <c r="AA18" s="42">
        <f t="shared" si="0"/>
        <v>6800.1</v>
      </c>
      <c r="AB18" s="33">
        <v>0</v>
      </c>
    </row>
    <row r="19" spans="1:28" x14ac:dyDescent="0.25">
      <c r="A19" s="39" t="s">
        <v>51</v>
      </c>
      <c r="B19" s="41" t="s">
        <v>167</v>
      </c>
      <c r="C19" s="42">
        <v>1436000</v>
      </c>
      <c r="D19" s="42">
        <v>0</v>
      </c>
      <c r="E19" s="42">
        <v>1436000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f>SUM(N20)</f>
        <v>3090</v>
      </c>
      <c r="O19" s="33">
        <v>0</v>
      </c>
      <c r="P19" s="42">
        <v>1436000</v>
      </c>
      <c r="Q19" s="42">
        <v>0</v>
      </c>
      <c r="R19" s="42">
        <v>1436000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f>SUM(AA20)</f>
        <v>3371</v>
      </c>
      <c r="AB19" s="33">
        <v>0</v>
      </c>
    </row>
    <row r="20" spans="1:28" x14ac:dyDescent="0.25">
      <c r="A20" s="38" t="s">
        <v>52</v>
      </c>
      <c r="B20" s="37" t="s">
        <v>168</v>
      </c>
      <c r="C20" s="36">
        <v>1436000</v>
      </c>
      <c r="D20" s="36">
        <v>0</v>
      </c>
      <c r="E20" s="36">
        <v>1436000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f>SUM(N21:N23)</f>
        <v>3090</v>
      </c>
      <c r="O20" s="33">
        <v>0</v>
      </c>
      <c r="P20" s="36">
        <v>1436000</v>
      </c>
      <c r="Q20" s="36">
        <v>0</v>
      </c>
      <c r="R20" s="36">
        <v>1436000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f>SUM(AA21:AA23)</f>
        <v>3371</v>
      </c>
      <c r="AB20" s="33">
        <v>0</v>
      </c>
    </row>
    <row r="21" spans="1:28" ht="63.75" customHeight="1" x14ac:dyDescent="0.25">
      <c r="A21" s="38" t="s">
        <v>53</v>
      </c>
      <c r="B21" s="37" t="s">
        <v>169</v>
      </c>
      <c r="C21" s="36">
        <v>1394000</v>
      </c>
      <c r="D21" s="36">
        <v>0</v>
      </c>
      <c r="E21" s="36">
        <v>1394000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3090</v>
      </c>
      <c r="O21" s="33">
        <v>0</v>
      </c>
      <c r="P21" s="36">
        <v>1394000</v>
      </c>
      <c r="Q21" s="36">
        <v>0</v>
      </c>
      <c r="R21" s="36">
        <v>1394000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3371</v>
      </c>
      <c r="AB21" s="33">
        <v>0</v>
      </c>
    </row>
    <row r="22" spans="1:28" ht="0.75" hidden="1" customHeight="1" x14ac:dyDescent="0.25">
      <c r="A22" s="38" t="s">
        <v>55</v>
      </c>
      <c r="B22" s="37" t="s">
        <v>170</v>
      </c>
      <c r="C22" s="36">
        <v>35000</v>
      </c>
      <c r="D22" s="36">
        <v>0</v>
      </c>
      <c r="E22" s="36">
        <v>35000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3">
        <v>0</v>
      </c>
      <c r="P22" s="36">
        <v>35000</v>
      </c>
      <c r="Q22" s="36">
        <v>0</v>
      </c>
      <c r="R22" s="36">
        <v>35000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3">
        <v>0</v>
      </c>
    </row>
    <row r="23" spans="1:28" ht="39" hidden="1" x14ac:dyDescent="0.25">
      <c r="A23" s="38" t="s">
        <v>57</v>
      </c>
      <c r="B23" s="37" t="s">
        <v>171</v>
      </c>
      <c r="C23" s="36">
        <v>7000</v>
      </c>
      <c r="D23" s="36">
        <v>0</v>
      </c>
      <c r="E23" s="36">
        <v>7000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/>
      <c r="O23" s="33">
        <v>0</v>
      </c>
      <c r="P23" s="36">
        <v>7000</v>
      </c>
      <c r="Q23" s="36">
        <v>0</v>
      </c>
      <c r="R23" s="36">
        <v>7000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/>
      <c r="AB23" s="33">
        <v>0</v>
      </c>
    </row>
    <row r="24" spans="1:28" ht="39" x14ac:dyDescent="0.25">
      <c r="A24" s="39" t="s">
        <v>59</v>
      </c>
      <c r="B24" s="41" t="s">
        <v>172</v>
      </c>
      <c r="C24" s="42">
        <v>845400</v>
      </c>
      <c r="D24" s="42">
        <v>0</v>
      </c>
      <c r="E24" s="42">
        <v>845400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f>SUM(N25)</f>
        <v>368</v>
      </c>
      <c r="O24" s="33">
        <v>0</v>
      </c>
      <c r="P24" s="42">
        <v>845400</v>
      </c>
      <c r="Q24" s="42">
        <v>0</v>
      </c>
      <c r="R24" s="42">
        <v>845400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f>SUM(AA25)</f>
        <v>384</v>
      </c>
      <c r="AB24" s="33">
        <v>0</v>
      </c>
    </row>
    <row r="25" spans="1:28" ht="26.25" x14ac:dyDescent="0.25">
      <c r="A25" s="38" t="s">
        <v>60</v>
      </c>
      <c r="B25" s="37" t="s">
        <v>173</v>
      </c>
      <c r="C25" s="36">
        <v>845400</v>
      </c>
      <c r="D25" s="36">
        <v>0</v>
      </c>
      <c r="E25" s="36">
        <v>845400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f>SUM(N26+N28+N30+N32)</f>
        <v>368</v>
      </c>
      <c r="O25" s="36">
        <f t="shared" ref="O25:AA25" si="1">SUM(O26+O28+O30+O32)</f>
        <v>0</v>
      </c>
      <c r="P25" s="36">
        <f t="shared" si="1"/>
        <v>845400</v>
      </c>
      <c r="Q25" s="36">
        <f t="shared" si="1"/>
        <v>0</v>
      </c>
      <c r="R25" s="36">
        <f t="shared" si="1"/>
        <v>845400</v>
      </c>
      <c r="S25" s="36">
        <f t="shared" si="1"/>
        <v>0</v>
      </c>
      <c r="T25" s="36">
        <f t="shared" si="1"/>
        <v>0</v>
      </c>
      <c r="U25" s="36">
        <f t="shared" si="1"/>
        <v>0</v>
      </c>
      <c r="V25" s="36">
        <f t="shared" si="1"/>
        <v>0</v>
      </c>
      <c r="W25" s="36">
        <f t="shared" si="1"/>
        <v>0</v>
      </c>
      <c r="X25" s="36">
        <f t="shared" si="1"/>
        <v>0</v>
      </c>
      <c r="Y25" s="36">
        <f t="shared" si="1"/>
        <v>0</v>
      </c>
      <c r="Z25" s="36">
        <f t="shared" si="1"/>
        <v>0</v>
      </c>
      <c r="AA25" s="36">
        <f t="shared" si="1"/>
        <v>384</v>
      </c>
      <c r="AB25" s="33">
        <v>0</v>
      </c>
    </row>
    <row r="26" spans="1:28" ht="64.5" x14ac:dyDescent="0.25">
      <c r="A26" s="38" t="s">
        <v>61</v>
      </c>
      <c r="B26" s="37" t="s">
        <v>174</v>
      </c>
      <c r="C26" s="36">
        <v>300000</v>
      </c>
      <c r="D26" s="36">
        <v>0</v>
      </c>
      <c r="E26" s="36">
        <v>300000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f>SUM(N27)</f>
        <v>124</v>
      </c>
      <c r="O26" s="33">
        <v>0</v>
      </c>
      <c r="P26" s="36">
        <v>300000</v>
      </c>
      <c r="Q26" s="36">
        <v>0</v>
      </c>
      <c r="R26" s="36">
        <v>300000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f>SUM(AA27)</f>
        <v>130</v>
      </c>
      <c r="AB26" s="33">
        <v>0</v>
      </c>
    </row>
    <row r="27" spans="1:28" ht="102.75" x14ac:dyDescent="0.25">
      <c r="A27" s="38" t="s">
        <v>63</v>
      </c>
      <c r="B27" s="37" t="s">
        <v>175</v>
      </c>
      <c r="C27" s="36">
        <v>300000</v>
      </c>
      <c r="D27" s="36">
        <v>0</v>
      </c>
      <c r="E27" s="36">
        <v>300000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124</v>
      </c>
      <c r="O27" s="33">
        <v>0</v>
      </c>
      <c r="P27" s="36">
        <v>300000</v>
      </c>
      <c r="Q27" s="36">
        <v>0</v>
      </c>
      <c r="R27" s="36">
        <v>300000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130</v>
      </c>
      <c r="AB27" s="33">
        <v>0</v>
      </c>
    </row>
    <row r="28" spans="1:28" ht="77.25" x14ac:dyDescent="0.25">
      <c r="A28" s="38" t="s">
        <v>65</v>
      </c>
      <c r="B28" s="37" t="s">
        <v>176</v>
      </c>
      <c r="C28" s="36">
        <v>2700</v>
      </c>
      <c r="D28" s="36">
        <v>0</v>
      </c>
      <c r="E28" s="36">
        <v>2700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f>SUM(N29)</f>
        <v>1</v>
      </c>
      <c r="O28" s="33">
        <v>0</v>
      </c>
      <c r="P28" s="36">
        <v>2700</v>
      </c>
      <c r="Q28" s="36">
        <v>0</v>
      </c>
      <c r="R28" s="36">
        <v>2700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f>SUM(AA29)</f>
        <v>1</v>
      </c>
      <c r="AB28" s="33">
        <v>0</v>
      </c>
    </row>
    <row r="29" spans="1:28" ht="115.5" x14ac:dyDescent="0.25">
      <c r="A29" s="38" t="s">
        <v>66</v>
      </c>
      <c r="B29" s="37" t="s">
        <v>177</v>
      </c>
      <c r="C29" s="36">
        <v>2700</v>
      </c>
      <c r="D29" s="36">
        <v>0</v>
      </c>
      <c r="E29" s="36">
        <v>2700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</v>
      </c>
      <c r="O29" s="33">
        <v>0</v>
      </c>
      <c r="P29" s="36">
        <v>2700</v>
      </c>
      <c r="Q29" s="36">
        <v>0</v>
      </c>
      <c r="R29" s="36">
        <v>2700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1</v>
      </c>
      <c r="AB29" s="33">
        <v>0</v>
      </c>
    </row>
    <row r="30" spans="1:28" ht="64.5" x14ac:dyDescent="0.25">
      <c r="A30" s="38" t="s">
        <v>68</v>
      </c>
      <c r="B30" s="37" t="s">
        <v>178</v>
      </c>
      <c r="C30" s="36">
        <v>542700</v>
      </c>
      <c r="D30" s="36">
        <v>0</v>
      </c>
      <c r="E30" s="36">
        <v>542700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f>SUM(N31)</f>
        <v>243</v>
      </c>
      <c r="O30" s="33">
        <v>0</v>
      </c>
      <c r="P30" s="36">
        <v>542700</v>
      </c>
      <c r="Q30" s="36">
        <v>0</v>
      </c>
      <c r="R30" s="36">
        <v>542700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f>SUM(AA31)</f>
        <v>253</v>
      </c>
      <c r="AB30" s="33">
        <v>0</v>
      </c>
    </row>
    <row r="31" spans="1:28" ht="102" customHeight="1" x14ac:dyDescent="0.25">
      <c r="A31" s="38" t="s">
        <v>69</v>
      </c>
      <c r="B31" s="37" t="s">
        <v>179</v>
      </c>
      <c r="C31" s="36">
        <v>542700</v>
      </c>
      <c r="D31" s="36">
        <v>0</v>
      </c>
      <c r="E31" s="36">
        <v>542700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243</v>
      </c>
      <c r="O31" s="33">
        <v>0</v>
      </c>
      <c r="P31" s="36">
        <v>542700</v>
      </c>
      <c r="Q31" s="36">
        <v>0</v>
      </c>
      <c r="R31" s="36">
        <v>542700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253</v>
      </c>
      <c r="AB31" s="33">
        <v>0</v>
      </c>
    </row>
    <row r="32" spans="1:28" ht="75.75" hidden="1" customHeight="1" x14ac:dyDescent="0.25">
      <c r="A32" s="38" t="s">
        <v>71</v>
      </c>
      <c r="B32" s="37" t="s">
        <v>180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f>SUM(N33)</f>
        <v>0</v>
      </c>
      <c r="O32" s="36">
        <f t="shared" ref="O32:AA32" si="2">SUM(O33)</f>
        <v>0</v>
      </c>
      <c r="P32" s="36">
        <f t="shared" si="2"/>
        <v>0</v>
      </c>
      <c r="Q32" s="36">
        <f t="shared" si="2"/>
        <v>0</v>
      </c>
      <c r="R32" s="36">
        <f t="shared" si="2"/>
        <v>0</v>
      </c>
      <c r="S32" s="36">
        <f t="shared" si="2"/>
        <v>0</v>
      </c>
      <c r="T32" s="36">
        <f t="shared" si="2"/>
        <v>0</v>
      </c>
      <c r="U32" s="36">
        <f t="shared" si="2"/>
        <v>0</v>
      </c>
      <c r="V32" s="36">
        <f t="shared" si="2"/>
        <v>0</v>
      </c>
      <c r="W32" s="36">
        <f t="shared" si="2"/>
        <v>0</v>
      </c>
      <c r="X32" s="36">
        <f t="shared" si="2"/>
        <v>0</v>
      </c>
      <c r="Y32" s="36">
        <f t="shared" si="2"/>
        <v>0</v>
      </c>
      <c r="Z32" s="36">
        <f t="shared" si="2"/>
        <v>0</v>
      </c>
      <c r="AA32" s="36">
        <f t="shared" si="2"/>
        <v>0</v>
      </c>
      <c r="AB32" s="33">
        <v>0</v>
      </c>
    </row>
    <row r="33" spans="1:28" ht="76.5" hidden="1" customHeight="1" x14ac:dyDescent="0.25">
      <c r="A33" s="38" t="s">
        <v>73</v>
      </c>
      <c r="B33" s="37" t="s">
        <v>181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/>
      <c r="O33" s="33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/>
      <c r="AB33" s="33">
        <v>0</v>
      </c>
    </row>
    <row r="34" spans="1:28" ht="36" customHeight="1" x14ac:dyDescent="0.25">
      <c r="A34" s="39" t="s">
        <v>247</v>
      </c>
      <c r="B34" s="41" t="s">
        <v>249</v>
      </c>
      <c r="C34" s="41" t="s">
        <v>249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>
        <f>SUM(N35)</f>
        <v>21</v>
      </c>
      <c r="O34" s="42">
        <f t="shared" ref="O34:AA34" si="3">SUM(O35)</f>
        <v>0</v>
      </c>
      <c r="P34" s="42">
        <f t="shared" si="3"/>
        <v>0</v>
      </c>
      <c r="Q34" s="42">
        <f t="shared" si="3"/>
        <v>0</v>
      </c>
      <c r="R34" s="42">
        <f t="shared" si="3"/>
        <v>0</v>
      </c>
      <c r="S34" s="42">
        <f t="shared" si="3"/>
        <v>0</v>
      </c>
      <c r="T34" s="42">
        <f t="shared" si="3"/>
        <v>0</v>
      </c>
      <c r="U34" s="42">
        <f t="shared" si="3"/>
        <v>0</v>
      </c>
      <c r="V34" s="42">
        <f t="shared" si="3"/>
        <v>0</v>
      </c>
      <c r="W34" s="42">
        <f t="shared" si="3"/>
        <v>0</v>
      </c>
      <c r="X34" s="42">
        <f t="shared" si="3"/>
        <v>0</v>
      </c>
      <c r="Y34" s="42">
        <f t="shared" si="3"/>
        <v>0</v>
      </c>
      <c r="Z34" s="42">
        <f t="shared" si="3"/>
        <v>0</v>
      </c>
      <c r="AA34" s="42">
        <f t="shared" si="3"/>
        <v>22</v>
      </c>
      <c r="AB34" s="33"/>
    </row>
    <row r="35" spans="1:28" ht="22.5" customHeight="1" x14ac:dyDescent="0.25">
      <c r="A35" s="38" t="s">
        <v>248</v>
      </c>
      <c r="B35" s="37" t="s">
        <v>250</v>
      </c>
      <c r="C35" s="37" t="s">
        <v>250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>
        <f>SUM(N36)</f>
        <v>21</v>
      </c>
      <c r="O35" s="36">
        <f t="shared" ref="O35:AA35" si="4">SUM(O36)</f>
        <v>0</v>
      </c>
      <c r="P35" s="36">
        <f t="shared" si="4"/>
        <v>0</v>
      </c>
      <c r="Q35" s="36">
        <f t="shared" si="4"/>
        <v>0</v>
      </c>
      <c r="R35" s="36">
        <f t="shared" si="4"/>
        <v>0</v>
      </c>
      <c r="S35" s="36">
        <f t="shared" si="4"/>
        <v>0</v>
      </c>
      <c r="T35" s="36">
        <f t="shared" si="4"/>
        <v>0</v>
      </c>
      <c r="U35" s="36">
        <f t="shared" si="4"/>
        <v>0</v>
      </c>
      <c r="V35" s="36">
        <f t="shared" si="4"/>
        <v>0</v>
      </c>
      <c r="W35" s="36">
        <f t="shared" si="4"/>
        <v>0</v>
      </c>
      <c r="X35" s="36">
        <f t="shared" si="4"/>
        <v>0</v>
      </c>
      <c r="Y35" s="36">
        <f t="shared" si="4"/>
        <v>0</v>
      </c>
      <c r="Z35" s="36">
        <f t="shared" si="4"/>
        <v>0</v>
      </c>
      <c r="AA35" s="36">
        <f t="shared" si="4"/>
        <v>22</v>
      </c>
      <c r="AB35" s="33"/>
    </row>
    <row r="36" spans="1:28" ht="27.75" customHeight="1" x14ac:dyDescent="0.25">
      <c r="A36" s="38" t="s">
        <v>248</v>
      </c>
      <c r="B36" s="37" t="s">
        <v>251</v>
      </c>
      <c r="C36" s="37" t="s">
        <v>251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v>21</v>
      </c>
      <c r="O36" s="33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>
        <v>22</v>
      </c>
      <c r="AB36" s="33"/>
    </row>
    <row r="37" spans="1:28" x14ac:dyDescent="0.25">
      <c r="A37" s="39" t="s">
        <v>75</v>
      </c>
      <c r="B37" s="41" t="s">
        <v>182</v>
      </c>
      <c r="C37" s="42">
        <v>1956000</v>
      </c>
      <c r="D37" s="42">
        <v>0</v>
      </c>
      <c r="E37" s="42">
        <v>1956000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f>SUM(N38+N40)</f>
        <v>2494</v>
      </c>
      <c r="O37" s="33">
        <v>0</v>
      </c>
      <c r="P37" s="42">
        <v>1956000</v>
      </c>
      <c r="Q37" s="42">
        <v>0</v>
      </c>
      <c r="R37" s="42">
        <v>1956000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f>SUM(AA38+AA40)</f>
        <v>2693</v>
      </c>
      <c r="AB37" s="33">
        <v>0</v>
      </c>
    </row>
    <row r="38" spans="1:28" x14ac:dyDescent="0.25">
      <c r="A38" s="38" t="s">
        <v>76</v>
      </c>
      <c r="B38" s="37" t="s">
        <v>183</v>
      </c>
      <c r="C38" s="36">
        <v>904000</v>
      </c>
      <c r="D38" s="36">
        <v>0</v>
      </c>
      <c r="E38" s="36">
        <v>904000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f>SUM(N39)</f>
        <v>33</v>
      </c>
      <c r="O38" s="33">
        <v>0</v>
      </c>
      <c r="P38" s="36">
        <v>904000</v>
      </c>
      <c r="Q38" s="36">
        <v>0</v>
      </c>
      <c r="R38" s="36">
        <v>904000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f>SUM(AA39)</f>
        <v>34</v>
      </c>
      <c r="AB38" s="33">
        <v>0</v>
      </c>
    </row>
    <row r="39" spans="1:28" ht="39" x14ac:dyDescent="0.25">
      <c r="A39" s="38" t="s">
        <v>77</v>
      </c>
      <c r="B39" s="37" t="s">
        <v>184</v>
      </c>
      <c r="C39" s="36">
        <v>904000</v>
      </c>
      <c r="D39" s="36">
        <v>0</v>
      </c>
      <c r="E39" s="36">
        <v>904000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33</v>
      </c>
      <c r="O39" s="33">
        <v>0</v>
      </c>
      <c r="P39" s="36">
        <v>904000</v>
      </c>
      <c r="Q39" s="36">
        <v>0</v>
      </c>
      <c r="R39" s="36">
        <v>904000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34</v>
      </c>
      <c r="AB39" s="33">
        <v>0</v>
      </c>
    </row>
    <row r="40" spans="1:28" x14ac:dyDescent="0.25">
      <c r="A40" s="38" t="s">
        <v>79</v>
      </c>
      <c r="B40" s="37" t="s">
        <v>185</v>
      </c>
      <c r="C40" s="36">
        <v>1052000</v>
      </c>
      <c r="D40" s="36">
        <v>0</v>
      </c>
      <c r="E40" s="36">
        <v>1052000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f>SUM(N41+N43)</f>
        <v>2461</v>
      </c>
      <c r="O40" s="33">
        <v>0</v>
      </c>
      <c r="P40" s="36">
        <v>1052000</v>
      </c>
      <c r="Q40" s="36">
        <v>0</v>
      </c>
      <c r="R40" s="36">
        <v>1052000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f>SUM(AA41+AA43)</f>
        <v>2659</v>
      </c>
      <c r="AB40" s="33">
        <v>0</v>
      </c>
    </row>
    <row r="41" spans="1:28" x14ac:dyDescent="0.25">
      <c r="A41" s="38" t="s">
        <v>80</v>
      </c>
      <c r="B41" s="37" t="s">
        <v>186</v>
      </c>
      <c r="C41" s="36">
        <v>185000</v>
      </c>
      <c r="D41" s="36">
        <v>0</v>
      </c>
      <c r="E41" s="36">
        <v>185000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f>SUM(N42)</f>
        <v>2303</v>
      </c>
      <c r="O41" s="33">
        <v>0</v>
      </c>
      <c r="P41" s="36">
        <v>185000</v>
      </c>
      <c r="Q41" s="36">
        <v>0</v>
      </c>
      <c r="R41" s="36">
        <v>185000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f>SUM(AA42)</f>
        <v>2495</v>
      </c>
      <c r="AB41" s="33">
        <v>0</v>
      </c>
    </row>
    <row r="42" spans="1:28" ht="26.25" x14ac:dyDescent="0.25">
      <c r="A42" s="38" t="s">
        <v>81</v>
      </c>
      <c r="B42" s="37" t="s">
        <v>187</v>
      </c>
      <c r="C42" s="36">
        <v>185000</v>
      </c>
      <c r="D42" s="36">
        <v>0</v>
      </c>
      <c r="E42" s="36">
        <v>185000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2303</v>
      </c>
      <c r="O42" s="33">
        <v>0</v>
      </c>
      <c r="P42" s="36">
        <v>185000</v>
      </c>
      <c r="Q42" s="36">
        <v>0</v>
      </c>
      <c r="R42" s="36">
        <v>185000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2495</v>
      </c>
      <c r="AB42" s="33">
        <v>0</v>
      </c>
    </row>
    <row r="43" spans="1:28" x14ac:dyDescent="0.25">
      <c r="A43" s="38" t="s">
        <v>83</v>
      </c>
      <c r="B43" s="37" t="s">
        <v>188</v>
      </c>
      <c r="C43" s="36">
        <v>867000</v>
      </c>
      <c r="D43" s="36">
        <v>0</v>
      </c>
      <c r="E43" s="36">
        <v>867000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f>SUM(N44)</f>
        <v>158</v>
      </c>
      <c r="O43" s="33">
        <v>0</v>
      </c>
      <c r="P43" s="36">
        <v>867000</v>
      </c>
      <c r="Q43" s="36">
        <v>0</v>
      </c>
      <c r="R43" s="36">
        <v>867000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f>SUM(AA44)</f>
        <v>164</v>
      </c>
      <c r="AB43" s="33">
        <v>0</v>
      </c>
    </row>
    <row r="44" spans="1:28" ht="25.5" customHeight="1" x14ac:dyDescent="0.25">
      <c r="A44" s="38" t="s">
        <v>84</v>
      </c>
      <c r="B44" s="37" t="s">
        <v>189</v>
      </c>
      <c r="C44" s="36">
        <v>867000</v>
      </c>
      <c r="D44" s="36">
        <v>0</v>
      </c>
      <c r="E44" s="36">
        <v>867000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158</v>
      </c>
      <c r="O44" s="33">
        <v>0</v>
      </c>
      <c r="P44" s="36">
        <v>867000</v>
      </c>
      <c r="Q44" s="36">
        <v>0</v>
      </c>
      <c r="R44" s="36">
        <v>867000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164</v>
      </c>
      <c r="AB44" s="33">
        <v>0</v>
      </c>
    </row>
    <row r="45" spans="1:28" ht="90" customHeight="1" x14ac:dyDescent="0.25">
      <c r="A45" s="39" t="s">
        <v>86</v>
      </c>
      <c r="B45" s="41" t="s">
        <v>190</v>
      </c>
      <c r="C45" s="42">
        <v>620000</v>
      </c>
      <c r="D45" s="42">
        <v>0</v>
      </c>
      <c r="E45" s="42">
        <v>620000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f>SUM(N46)</f>
        <v>240.4</v>
      </c>
      <c r="O45" s="33">
        <v>0</v>
      </c>
      <c r="P45" s="42">
        <v>620000</v>
      </c>
      <c r="Q45" s="42">
        <v>0</v>
      </c>
      <c r="R45" s="42">
        <v>620000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f>SUM(AA46)</f>
        <v>241.1</v>
      </c>
      <c r="AB45" s="33">
        <v>0</v>
      </c>
    </row>
    <row r="46" spans="1:28" ht="90" customHeight="1" x14ac:dyDescent="0.25">
      <c r="A46" s="38" t="s">
        <v>87</v>
      </c>
      <c r="B46" s="37" t="s">
        <v>191</v>
      </c>
      <c r="C46" s="36">
        <v>620000</v>
      </c>
      <c r="D46" s="36">
        <v>0</v>
      </c>
      <c r="E46" s="36">
        <v>620000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f>SUM(N47+N49)</f>
        <v>240.4</v>
      </c>
      <c r="O46" s="33">
        <v>0</v>
      </c>
      <c r="P46" s="36">
        <v>620000</v>
      </c>
      <c r="Q46" s="36">
        <v>0</v>
      </c>
      <c r="R46" s="36">
        <v>620000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f>SUM(AA47+AA49)</f>
        <v>241.1</v>
      </c>
      <c r="AB46" s="33">
        <v>0</v>
      </c>
    </row>
    <row r="47" spans="1:28" ht="90" customHeight="1" x14ac:dyDescent="0.25">
      <c r="A47" s="38" t="s">
        <v>88</v>
      </c>
      <c r="B47" s="37" t="s">
        <v>192</v>
      </c>
      <c r="C47" s="36">
        <v>10000</v>
      </c>
      <c r="D47" s="36">
        <v>0</v>
      </c>
      <c r="E47" s="36">
        <v>10000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f>SUM(N48)</f>
        <v>1.1000000000000001</v>
      </c>
      <c r="O47" s="33">
        <v>0</v>
      </c>
      <c r="P47" s="36">
        <v>10000</v>
      </c>
      <c r="Q47" s="36">
        <v>0</v>
      </c>
      <c r="R47" s="36">
        <v>10000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f>SUM(AA48)</f>
        <v>1.1000000000000001</v>
      </c>
      <c r="AB47" s="33">
        <v>0</v>
      </c>
    </row>
    <row r="48" spans="1:28" ht="90" customHeight="1" x14ac:dyDescent="0.25">
      <c r="A48" s="38" t="s">
        <v>89</v>
      </c>
      <c r="B48" s="37" t="s">
        <v>193</v>
      </c>
      <c r="C48" s="36">
        <v>10000</v>
      </c>
      <c r="D48" s="36">
        <v>0</v>
      </c>
      <c r="E48" s="36">
        <v>10000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1.1000000000000001</v>
      </c>
      <c r="O48" s="33">
        <v>0</v>
      </c>
      <c r="P48" s="36">
        <v>10000</v>
      </c>
      <c r="Q48" s="36">
        <v>0</v>
      </c>
      <c r="R48" s="36">
        <v>10000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1.1000000000000001</v>
      </c>
      <c r="AB48" s="33">
        <v>0</v>
      </c>
    </row>
    <row r="49" spans="1:28" ht="90" customHeight="1" x14ac:dyDescent="0.25">
      <c r="A49" s="38" t="s">
        <v>91</v>
      </c>
      <c r="B49" s="37" t="s">
        <v>194</v>
      </c>
      <c r="C49" s="36">
        <v>610000</v>
      </c>
      <c r="D49" s="36">
        <v>0</v>
      </c>
      <c r="E49" s="36">
        <v>610000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f>SUM(N50)</f>
        <v>239.3</v>
      </c>
      <c r="O49" s="33">
        <v>0</v>
      </c>
      <c r="P49" s="36">
        <v>610000</v>
      </c>
      <c r="Q49" s="36">
        <v>0</v>
      </c>
      <c r="R49" s="36">
        <v>610000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f>SUM(AA50)</f>
        <v>240</v>
      </c>
      <c r="AB49" s="33">
        <v>0</v>
      </c>
    </row>
    <row r="50" spans="1:28" ht="90" customHeight="1" x14ac:dyDescent="0.25">
      <c r="A50" s="38" t="s">
        <v>92</v>
      </c>
      <c r="B50" s="37" t="s">
        <v>195</v>
      </c>
      <c r="C50" s="36">
        <v>610000</v>
      </c>
      <c r="D50" s="36">
        <v>0</v>
      </c>
      <c r="E50" s="36">
        <v>610000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239.3</v>
      </c>
      <c r="O50" s="33">
        <v>0</v>
      </c>
      <c r="P50" s="36">
        <v>610000</v>
      </c>
      <c r="Q50" s="36">
        <v>0</v>
      </c>
      <c r="R50" s="36">
        <v>610000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240</v>
      </c>
      <c r="AB50" s="33">
        <v>0</v>
      </c>
    </row>
    <row r="51" spans="1:28" ht="54" customHeight="1" x14ac:dyDescent="0.25">
      <c r="A51" s="39" t="s">
        <v>94</v>
      </c>
      <c r="B51" s="41" t="s">
        <v>196</v>
      </c>
      <c r="C51" s="42">
        <v>80000</v>
      </c>
      <c r="D51" s="42">
        <v>0</v>
      </c>
      <c r="E51" s="42">
        <v>80000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f>SUM(N52)</f>
        <v>79</v>
      </c>
      <c r="O51" s="33">
        <v>0</v>
      </c>
      <c r="P51" s="42">
        <v>80000</v>
      </c>
      <c r="Q51" s="42">
        <v>0</v>
      </c>
      <c r="R51" s="42">
        <v>80000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f>SUM(AA52)</f>
        <v>79</v>
      </c>
      <c r="AB51" s="33">
        <v>0</v>
      </c>
    </row>
    <row r="52" spans="1:28" ht="54" customHeight="1" x14ac:dyDescent="0.25">
      <c r="A52" s="38" t="s">
        <v>96</v>
      </c>
      <c r="B52" s="37" t="s">
        <v>197</v>
      </c>
      <c r="C52" s="36">
        <v>80000</v>
      </c>
      <c r="D52" s="36">
        <v>0</v>
      </c>
      <c r="E52" s="36">
        <v>80000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f>SUM(N53)</f>
        <v>79</v>
      </c>
      <c r="O52" s="33">
        <v>0</v>
      </c>
      <c r="P52" s="36">
        <v>80000</v>
      </c>
      <c r="Q52" s="36">
        <v>0</v>
      </c>
      <c r="R52" s="36">
        <v>80000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f>SUM(AA53)</f>
        <v>79</v>
      </c>
      <c r="AB52" s="33">
        <v>0</v>
      </c>
    </row>
    <row r="53" spans="1:28" ht="54" customHeight="1" x14ac:dyDescent="0.25">
      <c r="A53" s="38" t="s">
        <v>98</v>
      </c>
      <c r="B53" s="37" t="s">
        <v>198</v>
      </c>
      <c r="C53" s="36">
        <v>35000</v>
      </c>
      <c r="D53" s="36">
        <v>0</v>
      </c>
      <c r="E53" s="36">
        <v>35000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f>SUM(N54)</f>
        <v>79</v>
      </c>
      <c r="O53" s="33">
        <v>0</v>
      </c>
      <c r="P53" s="36">
        <v>35000</v>
      </c>
      <c r="Q53" s="36">
        <v>0</v>
      </c>
      <c r="R53" s="36">
        <v>35000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f>SUM(AA54)</f>
        <v>79</v>
      </c>
      <c r="AB53" s="33">
        <v>0</v>
      </c>
    </row>
    <row r="54" spans="1:28" ht="54" customHeight="1" x14ac:dyDescent="0.25">
      <c r="A54" s="38" t="s">
        <v>100</v>
      </c>
      <c r="B54" s="37" t="s">
        <v>199</v>
      </c>
      <c r="C54" s="36">
        <v>35000</v>
      </c>
      <c r="D54" s="36">
        <v>0</v>
      </c>
      <c r="E54" s="36">
        <v>35000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79</v>
      </c>
      <c r="O54" s="33">
        <v>0</v>
      </c>
      <c r="P54" s="36">
        <v>35000</v>
      </c>
      <c r="Q54" s="36">
        <v>0</v>
      </c>
      <c r="R54" s="36">
        <v>35000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79</v>
      </c>
      <c r="AB54" s="33">
        <v>0</v>
      </c>
    </row>
    <row r="55" spans="1:28" ht="54" hidden="1" customHeight="1" x14ac:dyDescent="0.25">
      <c r="A55" s="38" t="s">
        <v>102</v>
      </c>
      <c r="B55" s="37" t="s">
        <v>200</v>
      </c>
      <c r="C55" s="36">
        <v>45000</v>
      </c>
      <c r="D55" s="36">
        <v>0</v>
      </c>
      <c r="E55" s="36">
        <v>45000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/>
      <c r="O55" s="33">
        <v>0</v>
      </c>
      <c r="P55" s="36">
        <v>45000</v>
      </c>
      <c r="Q55" s="36">
        <v>0</v>
      </c>
      <c r="R55" s="36">
        <v>45000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/>
      <c r="AB55" s="33">
        <v>0</v>
      </c>
    </row>
    <row r="56" spans="1:28" ht="53.25" hidden="1" customHeight="1" x14ac:dyDescent="0.25">
      <c r="A56" s="38" t="s">
        <v>104</v>
      </c>
      <c r="B56" s="37" t="s">
        <v>201</v>
      </c>
      <c r="C56" s="36">
        <v>45000</v>
      </c>
      <c r="D56" s="36">
        <v>0</v>
      </c>
      <c r="E56" s="36">
        <v>45000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/>
      <c r="O56" s="33">
        <v>0</v>
      </c>
      <c r="P56" s="36">
        <v>45000</v>
      </c>
      <c r="Q56" s="36">
        <v>0</v>
      </c>
      <c r="R56" s="36">
        <v>45000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/>
      <c r="AB56" s="33">
        <v>0</v>
      </c>
    </row>
    <row r="57" spans="1:28" ht="54" hidden="1" customHeight="1" x14ac:dyDescent="0.25">
      <c r="A57" s="39" t="s">
        <v>106</v>
      </c>
      <c r="B57" s="41" t="s">
        <v>202</v>
      </c>
      <c r="C57" s="42">
        <v>5500</v>
      </c>
      <c r="D57" s="42">
        <v>0</v>
      </c>
      <c r="E57" s="42">
        <v>5500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/>
      <c r="O57" s="33">
        <v>0</v>
      </c>
      <c r="P57" s="42">
        <v>5500</v>
      </c>
      <c r="Q57" s="42">
        <v>0</v>
      </c>
      <c r="R57" s="42">
        <v>5500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/>
      <c r="AB57" s="33">
        <v>0</v>
      </c>
    </row>
    <row r="58" spans="1:28" ht="54" hidden="1" customHeight="1" x14ac:dyDescent="0.25">
      <c r="A58" s="38" t="s">
        <v>108</v>
      </c>
      <c r="B58" s="37" t="s">
        <v>203</v>
      </c>
      <c r="C58" s="36">
        <v>5500</v>
      </c>
      <c r="D58" s="36">
        <v>0</v>
      </c>
      <c r="E58" s="36">
        <v>5500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/>
      <c r="O58" s="33">
        <v>0</v>
      </c>
      <c r="P58" s="36">
        <v>5500</v>
      </c>
      <c r="Q58" s="36">
        <v>0</v>
      </c>
      <c r="R58" s="36">
        <v>5500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/>
      <c r="AB58" s="33">
        <v>0</v>
      </c>
    </row>
    <row r="59" spans="1:28" ht="54" hidden="1" customHeight="1" x14ac:dyDescent="0.25">
      <c r="A59" s="38" t="s">
        <v>110</v>
      </c>
      <c r="B59" s="37" t="s">
        <v>204</v>
      </c>
      <c r="C59" s="36">
        <v>5500</v>
      </c>
      <c r="D59" s="36">
        <v>0</v>
      </c>
      <c r="E59" s="36">
        <v>5500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/>
      <c r="O59" s="33">
        <v>0</v>
      </c>
      <c r="P59" s="36">
        <v>5500</v>
      </c>
      <c r="Q59" s="36">
        <v>0</v>
      </c>
      <c r="R59" s="36">
        <v>5500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/>
      <c r="AB59" s="33">
        <v>0</v>
      </c>
    </row>
    <row r="60" spans="1:28" ht="54" hidden="1" customHeight="1" x14ac:dyDescent="0.25">
      <c r="A60" s="38" t="s">
        <v>112</v>
      </c>
      <c r="B60" s="37" t="s">
        <v>205</v>
      </c>
      <c r="C60" s="36">
        <v>5500</v>
      </c>
      <c r="D60" s="36">
        <v>0</v>
      </c>
      <c r="E60" s="36">
        <v>5500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/>
      <c r="O60" s="33">
        <v>0</v>
      </c>
      <c r="P60" s="36">
        <v>5500</v>
      </c>
      <c r="Q60" s="36">
        <v>0</v>
      </c>
      <c r="R60" s="36">
        <v>5500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/>
      <c r="AB60" s="33">
        <v>0</v>
      </c>
    </row>
    <row r="61" spans="1:28" ht="27" customHeight="1" x14ac:dyDescent="0.25">
      <c r="A61" s="39" t="s">
        <v>114</v>
      </c>
      <c r="B61" s="41" t="s">
        <v>206</v>
      </c>
      <c r="C61" s="42">
        <v>10000</v>
      </c>
      <c r="D61" s="42">
        <v>0</v>
      </c>
      <c r="E61" s="42">
        <v>10000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f>SUM(N62)</f>
        <v>10</v>
      </c>
      <c r="O61" s="33">
        <v>0</v>
      </c>
      <c r="P61" s="42">
        <v>10000</v>
      </c>
      <c r="Q61" s="42">
        <v>0</v>
      </c>
      <c r="R61" s="42">
        <v>10000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f>SUM(AA62)</f>
        <v>10</v>
      </c>
      <c r="AB61" s="33">
        <v>0</v>
      </c>
    </row>
    <row r="62" spans="1:28" x14ac:dyDescent="0.25">
      <c r="A62" s="38" t="s">
        <v>116</v>
      </c>
      <c r="B62" s="37" t="s">
        <v>207</v>
      </c>
      <c r="C62" s="36">
        <v>10000</v>
      </c>
      <c r="D62" s="36">
        <v>0</v>
      </c>
      <c r="E62" s="36">
        <v>10000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f>SUM(N63)</f>
        <v>10</v>
      </c>
      <c r="O62" s="33">
        <v>0</v>
      </c>
      <c r="P62" s="36">
        <v>10000</v>
      </c>
      <c r="Q62" s="36">
        <v>0</v>
      </c>
      <c r="R62" s="36">
        <v>10000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f>SUM(AA63)</f>
        <v>10</v>
      </c>
      <c r="AB62" s="33">
        <v>0</v>
      </c>
    </row>
    <row r="63" spans="1:28" ht="26.25" x14ac:dyDescent="0.25">
      <c r="A63" s="38" t="s">
        <v>118</v>
      </c>
      <c r="B63" s="37" t="s">
        <v>208</v>
      </c>
      <c r="C63" s="36">
        <v>10000</v>
      </c>
      <c r="D63" s="36">
        <v>0</v>
      </c>
      <c r="E63" s="36">
        <v>10000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10</v>
      </c>
      <c r="O63" s="33">
        <v>0</v>
      </c>
      <c r="P63" s="36">
        <v>10000</v>
      </c>
      <c r="Q63" s="36">
        <v>0</v>
      </c>
      <c r="R63" s="36">
        <v>10000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10</v>
      </c>
      <c r="AB63" s="33">
        <v>0</v>
      </c>
    </row>
    <row r="64" spans="1:28" x14ac:dyDescent="0.25">
      <c r="A64" s="39" t="s">
        <v>120</v>
      </c>
      <c r="B64" s="41" t="s">
        <v>209</v>
      </c>
      <c r="C64" s="42">
        <v>70323993.480000004</v>
      </c>
      <c r="D64" s="42">
        <v>0</v>
      </c>
      <c r="E64" s="42">
        <v>70323993.480000004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f>SUM(N65)</f>
        <v>6704.4800000000005</v>
      </c>
      <c r="O64" s="33">
        <v>0</v>
      </c>
      <c r="P64" s="42">
        <v>70323993.480000004</v>
      </c>
      <c r="Q64" s="42">
        <v>0</v>
      </c>
      <c r="R64" s="42">
        <v>70323993.480000004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f>SUM(AA65)</f>
        <v>12872.8</v>
      </c>
      <c r="AB64" s="33">
        <v>0</v>
      </c>
    </row>
    <row r="65" spans="1:28" ht="39" x14ac:dyDescent="0.25">
      <c r="A65" s="39" t="s">
        <v>121</v>
      </c>
      <c r="B65" s="41" t="s">
        <v>210</v>
      </c>
      <c r="C65" s="42">
        <v>70303993.480000004</v>
      </c>
      <c r="D65" s="42">
        <v>0</v>
      </c>
      <c r="E65" s="42">
        <v>70303993.480000004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f>SUM(N66+N71+N86)</f>
        <v>6704.4800000000005</v>
      </c>
      <c r="O65" s="33">
        <v>0</v>
      </c>
      <c r="P65" s="42">
        <v>70303993.480000004</v>
      </c>
      <c r="Q65" s="42">
        <v>0</v>
      </c>
      <c r="R65" s="42">
        <v>70303993.480000004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f>SUM(AA66+AA71+AA86)</f>
        <v>12872.8</v>
      </c>
      <c r="AB65" s="33">
        <v>0</v>
      </c>
    </row>
    <row r="66" spans="1:28" ht="25.5" customHeight="1" x14ac:dyDescent="0.25">
      <c r="A66" s="38" t="s">
        <v>122</v>
      </c>
      <c r="B66" s="37" t="s">
        <v>211</v>
      </c>
      <c r="C66" s="36">
        <v>29448076</v>
      </c>
      <c r="D66" s="36">
        <v>0</v>
      </c>
      <c r="E66" s="36">
        <v>29448076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f>SUM(N69)</f>
        <v>5460.3</v>
      </c>
      <c r="O66" s="33">
        <v>0</v>
      </c>
      <c r="P66" s="36">
        <v>29448076</v>
      </c>
      <c r="Q66" s="36">
        <v>0</v>
      </c>
      <c r="R66" s="36">
        <v>29448076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f>SUM(AA69)</f>
        <v>5460.3</v>
      </c>
      <c r="AB66" s="33">
        <v>0</v>
      </c>
    </row>
    <row r="67" spans="1:28" ht="26.25" hidden="1" x14ac:dyDescent="0.25">
      <c r="A67" s="38" t="s">
        <v>123</v>
      </c>
      <c r="B67" s="37" t="s">
        <v>212</v>
      </c>
      <c r="C67" s="36">
        <v>15325476</v>
      </c>
      <c r="D67" s="36">
        <v>0</v>
      </c>
      <c r="E67" s="36">
        <v>15325476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/>
      <c r="O67" s="33">
        <v>0</v>
      </c>
      <c r="P67" s="36">
        <v>15325476</v>
      </c>
      <c r="Q67" s="36">
        <v>0</v>
      </c>
      <c r="R67" s="36">
        <v>15325476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/>
      <c r="AB67" s="33">
        <v>0</v>
      </c>
    </row>
    <row r="68" spans="1:28" ht="26.25" hidden="1" x14ac:dyDescent="0.25">
      <c r="A68" s="38" t="s">
        <v>124</v>
      </c>
      <c r="B68" s="37" t="s">
        <v>213</v>
      </c>
      <c r="C68" s="36">
        <v>15325476</v>
      </c>
      <c r="D68" s="36">
        <v>0</v>
      </c>
      <c r="E68" s="36">
        <v>15325476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f>SUM(N66)</f>
        <v>5460.3</v>
      </c>
      <c r="O68" s="33">
        <v>0</v>
      </c>
      <c r="P68" s="36">
        <v>15325476</v>
      </c>
      <c r="Q68" s="36">
        <v>0</v>
      </c>
      <c r="R68" s="36">
        <v>15325476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f>SUM(AA66)</f>
        <v>5460.3</v>
      </c>
      <c r="AB68" s="33">
        <v>0</v>
      </c>
    </row>
    <row r="69" spans="1:28" ht="39" hidden="1" x14ac:dyDescent="0.25">
      <c r="A69" s="38" t="s">
        <v>126</v>
      </c>
      <c r="B69" s="37" t="s">
        <v>214</v>
      </c>
      <c r="C69" s="36">
        <v>14122600</v>
      </c>
      <c r="D69" s="36">
        <v>0</v>
      </c>
      <c r="E69" s="36">
        <v>14122600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f>SUM(N70)</f>
        <v>5460.3</v>
      </c>
      <c r="O69" s="33">
        <v>0</v>
      </c>
      <c r="P69" s="36">
        <v>14122600</v>
      </c>
      <c r="Q69" s="36">
        <v>0</v>
      </c>
      <c r="R69" s="36">
        <v>14122600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f>SUM(AA70)</f>
        <v>5460.3</v>
      </c>
      <c r="AB69" s="33">
        <v>0</v>
      </c>
    </row>
    <row r="70" spans="1:28" ht="39" x14ac:dyDescent="0.25">
      <c r="A70" s="38" t="s">
        <v>127</v>
      </c>
      <c r="B70" s="37" t="s">
        <v>215</v>
      </c>
      <c r="C70" s="36">
        <v>14122600</v>
      </c>
      <c r="D70" s="36">
        <v>0</v>
      </c>
      <c r="E70" s="36">
        <v>14122600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5460.3</v>
      </c>
      <c r="O70" s="33">
        <v>0</v>
      </c>
      <c r="P70" s="36">
        <v>14122600</v>
      </c>
      <c r="Q70" s="36">
        <v>0</v>
      </c>
      <c r="R70" s="36">
        <v>14122600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5460.3</v>
      </c>
      <c r="AB70" s="33">
        <v>0</v>
      </c>
    </row>
    <row r="71" spans="1:28" ht="26.25" x14ac:dyDescent="0.25">
      <c r="A71" s="38" t="s">
        <v>129</v>
      </c>
      <c r="B71" s="37" t="s">
        <v>216</v>
      </c>
      <c r="C71" s="36">
        <v>40165017.479999997</v>
      </c>
      <c r="D71" s="36">
        <v>0</v>
      </c>
      <c r="E71" s="36">
        <v>40165017.479999997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f>SUM(N72+N84)</f>
        <v>1104.3800000000001</v>
      </c>
      <c r="O71" s="36">
        <f t="shared" ref="O71:AA71" si="5">SUM(O72+O84)</f>
        <v>0</v>
      </c>
      <c r="P71" s="36">
        <f t="shared" si="5"/>
        <v>5080000</v>
      </c>
      <c r="Q71" s="36">
        <f t="shared" si="5"/>
        <v>0</v>
      </c>
      <c r="R71" s="36">
        <f t="shared" si="5"/>
        <v>5080000</v>
      </c>
      <c r="S71" s="36">
        <f t="shared" si="5"/>
        <v>0</v>
      </c>
      <c r="T71" s="36">
        <f t="shared" si="5"/>
        <v>0</v>
      </c>
      <c r="U71" s="36">
        <f t="shared" si="5"/>
        <v>0</v>
      </c>
      <c r="V71" s="36">
        <f t="shared" si="5"/>
        <v>0</v>
      </c>
      <c r="W71" s="36">
        <f t="shared" si="5"/>
        <v>0</v>
      </c>
      <c r="X71" s="36">
        <f t="shared" si="5"/>
        <v>0</v>
      </c>
      <c r="Y71" s="36">
        <f t="shared" si="5"/>
        <v>0</v>
      </c>
      <c r="Z71" s="36">
        <f t="shared" si="5"/>
        <v>0</v>
      </c>
      <c r="AA71" s="36">
        <f t="shared" si="5"/>
        <v>7267</v>
      </c>
      <c r="AB71" s="33">
        <v>0</v>
      </c>
    </row>
    <row r="72" spans="1:28" ht="51.75" customHeight="1" x14ac:dyDescent="0.25">
      <c r="A72" s="38" t="s">
        <v>257</v>
      </c>
      <c r="B72" s="37" t="s">
        <v>255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>
        <f>SUM(N83)</f>
        <v>305.36</v>
      </c>
      <c r="O72" s="36">
        <f t="shared" ref="O72:AA72" si="6">SUM(O83)</f>
        <v>0</v>
      </c>
      <c r="P72" s="36">
        <f t="shared" si="6"/>
        <v>0</v>
      </c>
      <c r="Q72" s="36">
        <f t="shared" si="6"/>
        <v>0</v>
      </c>
      <c r="R72" s="36">
        <f t="shared" si="6"/>
        <v>0</v>
      </c>
      <c r="S72" s="36">
        <f t="shared" si="6"/>
        <v>0</v>
      </c>
      <c r="T72" s="36">
        <f t="shared" si="6"/>
        <v>0</v>
      </c>
      <c r="U72" s="36">
        <f t="shared" si="6"/>
        <v>0</v>
      </c>
      <c r="V72" s="36">
        <f t="shared" si="6"/>
        <v>0</v>
      </c>
      <c r="W72" s="36">
        <f t="shared" si="6"/>
        <v>0</v>
      </c>
      <c r="X72" s="36">
        <f t="shared" si="6"/>
        <v>0</v>
      </c>
      <c r="Y72" s="36">
        <f t="shared" si="6"/>
        <v>0</v>
      </c>
      <c r="Z72" s="36">
        <f t="shared" si="6"/>
        <v>0</v>
      </c>
      <c r="AA72" s="36">
        <f t="shared" si="6"/>
        <v>0</v>
      </c>
      <c r="AB72" s="33"/>
    </row>
    <row r="73" spans="1:28" ht="60" hidden="1" customHeight="1" x14ac:dyDescent="0.25">
      <c r="A73" s="38" t="s">
        <v>239</v>
      </c>
      <c r="B73" s="37" t="s">
        <v>241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3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3"/>
    </row>
    <row r="74" spans="1:28" ht="102.75" hidden="1" x14ac:dyDescent="0.25">
      <c r="A74" s="38" t="s">
        <v>130</v>
      </c>
      <c r="B74" s="37" t="s">
        <v>217</v>
      </c>
      <c r="C74" s="36">
        <v>7121450.5599999996</v>
      </c>
      <c r="D74" s="36">
        <v>0</v>
      </c>
      <c r="E74" s="36">
        <v>7121450.5599999996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f>SUM(N75)</f>
        <v>0</v>
      </c>
      <c r="O74" s="33">
        <v>0</v>
      </c>
      <c r="P74" s="36">
        <v>7121450.5599999996</v>
      </c>
      <c r="Q74" s="36">
        <v>0</v>
      </c>
      <c r="R74" s="36">
        <v>7121450.5599999996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f>SUM(AA75)</f>
        <v>0</v>
      </c>
      <c r="AB74" s="33">
        <v>0</v>
      </c>
    </row>
    <row r="75" spans="1:28" ht="102.75" hidden="1" x14ac:dyDescent="0.25">
      <c r="A75" s="38" t="s">
        <v>132</v>
      </c>
      <c r="B75" s="37" t="s">
        <v>218</v>
      </c>
      <c r="C75" s="36">
        <v>7121450.5599999996</v>
      </c>
      <c r="D75" s="36">
        <v>0</v>
      </c>
      <c r="E75" s="36">
        <v>7121450.5599999996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/>
      <c r="O75" s="33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3">
        <v>0</v>
      </c>
    </row>
    <row r="76" spans="1:28" ht="60" hidden="1" customHeight="1" x14ac:dyDescent="0.25">
      <c r="A76" s="38" t="s">
        <v>134</v>
      </c>
      <c r="B76" s="37" t="s">
        <v>219</v>
      </c>
      <c r="C76" s="36">
        <v>17691600</v>
      </c>
      <c r="D76" s="36">
        <v>0</v>
      </c>
      <c r="E76" s="36">
        <v>17691600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f>SUM(N77)</f>
        <v>0</v>
      </c>
      <c r="O76" s="33">
        <v>0</v>
      </c>
      <c r="P76" s="36">
        <v>17691600</v>
      </c>
      <c r="Q76" s="36">
        <v>0</v>
      </c>
      <c r="R76" s="36">
        <v>17691600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f>SUM(AA77)</f>
        <v>0</v>
      </c>
      <c r="AB76" s="33">
        <v>0</v>
      </c>
    </row>
    <row r="77" spans="1:28" ht="64.5" hidden="1" x14ac:dyDescent="0.25">
      <c r="A77" s="38" t="s">
        <v>136</v>
      </c>
      <c r="B77" s="37" t="s">
        <v>220</v>
      </c>
      <c r="C77" s="36">
        <v>17691600</v>
      </c>
      <c r="D77" s="36">
        <v>0</v>
      </c>
      <c r="E77" s="36">
        <v>17691600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f>SUM(N78)</f>
        <v>0</v>
      </c>
      <c r="O77" s="33">
        <v>0</v>
      </c>
      <c r="P77" s="36">
        <v>17691600</v>
      </c>
      <c r="Q77" s="36">
        <v>0</v>
      </c>
      <c r="R77" s="36">
        <v>17691600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f>SUM(AA78)</f>
        <v>0</v>
      </c>
      <c r="AB77" s="33">
        <v>0</v>
      </c>
    </row>
    <row r="78" spans="1:28" ht="77.25" hidden="1" x14ac:dyDescent="0.25">
      <c r="A78" s="38" t="s">
        <v>138</v>
      </c>
      <c r="B78" s="37" t="s">
        <v>221</v>
      </c>
      <c r="C78" s="36">
        <v>35966.92</v>
      </c>
      <c r="D78" s="36">
        <v>0</v>
      </c>
      <c r="E78" s="36">
        <v>35966.92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SUM(N79)</f>
        <v>0</v>
      </c>
      <c r="O78" s="33">
        <v>0</v>
      </c>
      <c r="P78" s="36">
        <v>35966.92</v>
      </c>
      <c r="Q78" s="36">
        <v>0</v>
      </c>
      <c r="R78" s="36">
        <v>35966.92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f>SUM(AA79)</f>
        <v>0</v>
      </c>
      <c r="AB78" s="33">
        <v>0</v>
      </c>
    </row>
    <row r="79" spans="1:28" ht="77.25" hidden="1" x14ac:dyDescent="0.25">
      <c r="A79" s="38" t="s">
        <v>140</v>
      </c>
      <c r="B79" s="37" t="s">
        <v>243</v>
      </c>
      <c r="C79" s="36">
        <v>35966.92</v>
      </c>
      <c r="D79" s="36">
        <v>0</v>
      </c>
      <c r="E79" s="36">
        <v>35966.92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/>
      <c r="O79" s="33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3">
        <v>0</v>
      </c>
    </row>
    <row r="80" spans="1:28" ht="39" hidden="1" x14ac:dyDescent="0.25">
      <c r="A80" s="38" t="s">
        <v>142</v>
      </c>
      <c r="B80" s="37" t="s">
        <v>222</v>
      </c>
      <c r="C80" s="36">
        <v>10236000</v>
      </c>
      <c r="D80" s="36">
        <v>0</v>
      </c>
      <c r="E80" s="36">
        <v>10236000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SUM(N81)</f>
        <v>0</v>
      </c>
      <c r="O80" s="33">
        <v>0</v>
      </c>
      <c r="P80" s="36">
        <v>10236000</v>
      </c>
      <c r="Q80" s="36">
        <v>0</v>
      </c>
      <c r="R80" s="36">
        <v>10236000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f>SUM(AA81)</f>
        <v>0</v>
      </c>
      <c r="AB80" s="33">
        <v>0</v>
      </c>
    </row>
    <row r="81" spans="1:28" ht="51.75" hidden="1" x14ac:dyDescent="0.25">
      <c r="A81" s="38" t="s">
        <v>144</v>
      </c>
      <c r="B81" s="37" t="s">
        <v>223</v>
      </c>
      <c r="C81" s="36">
        <v>10236000</v>
      </c>
      <c r="D81" s="36">
        <v>0</v>
      </c>
      <c r="E81" s="36">
        <v>10236000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/>
      <c r="O81" s="33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3">
        <v>0</v>
      </c>
    </row>
    <row r="82" spans="1:28" hidden="1" x14ac:dyDescent="0.25">
      <c r="A82" s="38" t="s">
        <v>242</v>
      </c>
      <c r="B82" s="37" t="s">
        <v>244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>
        <f>SUM(N83)</f>
        <v>305.36</v>
      </c>
      <c r="O82" s="33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>
        <f>SUM(AA83)</f>
        <v>0</v>
      </c>
      <c r="AB82" s="33"/>
    </row>
    <row r="83" spans="1:28" ht="57.75" customHeight="1" x14ac:dyDescent="0.25">
      <c r="A83" s="38" t="s">
        <v>258</v>
      </c>
      <c r="B83" s="37" t="s">
        <v>256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>
        <v>305.36</v>
      </c>
      <c r="O83" s="33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>
        <v>0</v>
      </c>
      <c r="AB83" s="33"/>
    </row>
    <row r="84" spans="1:28" x14ac:dyDescent="0.25">
      <c r="A84" s="38" t="s">
        <v>146</v>
      </c>
      <c r="B84" s="37" t="s">
        <v>224</v>
      </c>
      <c r="C84" s="36">
        <v>5080000</v>
      </c>
      <c r="D84" s="36">
        <v>0</v>
      </c>
      <c r="E84" s="36">
        <v>5080000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f>SUM(N85)</f>
        <v>799.02</v>
      </c>
      <c r="O84" s="33">
        <v>0</v>
      </c>
      <c r="P84" s="36">
        <v>5080000</v>
      </c>
      <c r="Q84" s="36">
        <v>0</v>
      </c>
      <c r="R84" s="36">
        <v>5080000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f>SUM(AA85)</f>
        <v>7267</v>
      </c>
      <c r="AB84" s="33">
        <v>0</v>
      </c>
    </row>
    <row r="85" spans="1:28" x14ac:dyDescent="0.25">
      <c r="A85" s="38" t="s">
        <v>147</v>
      </c>
      <c r="B85" s="37" t="s">
        <v>225</v>
      </c>
      <c r="C85" s="36">
        <v>5080000</v>
      </c>
      <c r="D85" s="36">
        <v>0</v>
      </c>
      <c r="E85" s="36">
        <v>5080000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799.02</v>
      </c>
      <c r="O85" s="33">
        <v>0</v>
      </c>
      <c r="P85" s="36">
        <v>5080000</v>
      </c>
      <c r="Q85" s="36">
        <v>0</v>
      </c>
      <c r="R85" s="36">
        <v>5080000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7267</v>
      </c>
      <c r="AB85" s="33">
        <v>0</v>
      </c>
    </row>
    <row r="86" spans="1:28" ht="26.25" x14ac:dyDescent="0.25">
      <c r="A86" s="38" t="s">
        <v>149</v>
      </c>
      <c r="B86" s="37" t="s">
        <v>226</v>
      </c>
      <c r="C86" s="36">
        <v>340900</v>
      </c>
      <c r="D86" s="36">
        <v>0</v>
      </c>
      <c r="E86" s="36">
        <v>340900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f>SUM(N87+N89+N91)</f>
        <v>139.80000000000001</v>
      </c>
      <c r="O86" s="33">
        <v>0</v>
      </c>
      <c r="P86" s="36">
        <v>340900</v>
      </c>
      <c r="Q86" s="36">
        <v>0</v>
      </c>
      <c r="R86" s="36">
        <v>340900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f>SUM(AA87+AA89+AA91)</f>
        <v>145.5</v>
      </c>
      <c r="AB86" s="33">
        <v>0</v>
      </c>
    </row>
    <row r="87" spans="1:28" ht="26.25" x14ac:dyDescent="0.25">
      <c r="A87" s="38" t="s">
        <v>150</v>
      </c>
      <c r="B87" s="37" t="s">
        <v>227</v>
      </c>
      <c r="C87" s="36">
        <v>1000</v>
      </c>
      <c r="D87" s="36">
        <v>0</v>
      </c>
      <c r="E87" s="36">
        <v>1000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f>SUM(N88)</f>
        <v>1</v>
      </c>
      <c r="O87" s="33">
        <v>0</v>
      </c>
      <c r="P87" s="36">
        <v>1000</v>
      </c>
      <c r="Q87" s="36">
        <v>0</v>
      </c>
      <c r="R87" s="36">
        <v>1000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f>SUM(AA88)</f>
        <v>1</v>
      </c>
      <c r="AB87" s="33">
        <v>0</v>
      </c>
    </row>
    <row r="88" spans="1:28" ht="26.25" x14ac:dyDescent="0.25">
      <c r="A88" s="38" t="s">
        <v>151</v>
      </c>
      <c r="B88" s="37" t="s">
        <v>228</v>
      </c>
      <c r="C88" s="36">
        <v>1000</v>
      </c>
      <c r="D88" s="36">
        <v>0</v>
      </c>
      <c r="E88" s="36">
        <v>1000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1</v>
      </c>
      <c r="O88" s="33">
        <v>0</v>
      </c>
      <c r="P88" s="36">
        <v>1000</v>
      </c>
      <c r="Q88" s="36">
        <v>0</v>
      </c>
      <c r="R88" s="36">
        <v>1000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1</v>
      </c>
      <c r="AB88" s="33">
        <v>0</v>
      </c>
    </row>
    <row r="89" spans="1:28" ht="39" x14ac:dyDescent="0.25">
      <c r="A89" s="38" t="s">
        <v>153</v>
      </c>
      <c r="B89" s="37" t="s">
        <v>229</v>
      </c>
      <c r="C89" s="36">
        <v>316900</v>
      </c>
      <c r="D89" s="36">
        <v>0</v>
      </c>
      <c r="E89" s="36">
        <v>316900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f>SUM(N90)</f>
        <v>128.80000000000001</v>
      </c>
      <c r="O89" s="33">
        <v>0</v>
      </c>
      <c r="P89" s="36">
        <v>316900</v>
      </c>
      <c r="Q89" s="36">
        <v>0</v>
      </c>
      <c r="R89" s="36">
        <v>316900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f>SUM(AA90)</f>
        <v>134.5</v>
      </c>
      <c r="AB89" s="33">
        <v>0</v>
      </c>
    </row>
    <row r="90" spans="1:28" ht="39" x14ac:dyDescent="0.25">
      <c r="A90" s="38" t="s">
        <v>154</v>
      </c>
      <c r="B90" s="37" t="s">
        <v>230</v>
      </c>
      <c r="C90" s="36">
        <v>316900</v>
      </c>
      <c r="D90" s="36">
        <v>0</v>
      </c>
      <c r="E90" s="36">
        <v>316900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128.80000000000001</v>
      </c>
      <c r="O90" s="33">
        <v>0</v>
      </c>
      <c r="P90" s="36">
        <v>316900</v>
      </c>
      <c r="Q90" s="36">
        <v>0</v>
      </c>
      <c r="R90" s="36">
        <v>316900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134.5</v>
      </c>
      <c r="AB90" s="33">
        <v>0</v>
      </c>
    </row>
    <row r="91" spans="1:28" ht="26.25" x14ac:dyDescent="0.25">
      <c r="A91" s="38" t="s">
        <v>156</v>
      </c>
      <c r="B91" s="37" t="s">
        <v>231</v>
      </c>
      <c r="C91" s="36">
        <v>23000</v>
      </c>
      <c r="D91" s="36">
        <v>0</v>
      </c>
      <c r="E91" s="36">
        <v>23000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f>SUM(N92)</f>
        <v>10</v>
      </c>
      <c r="O91" s="33">
        <v>0</v>
      </c>
      <c r="P91" s="36">
        <v>23000</v>
      </c>
      <c r="Q91" s="36">
        <v>0</v>
      </c>
      <c r="R91" s="36">
        <v>23000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f>SUM(AA92)</f>
        <v>10</v>
      </c>
      <c r="AB91" s="33">
        <v>0</v>
      </c>
    </row>
    <row r="92" spans="1:28" ht="39" x14ac:dyDescent="0.25">
      <c r="A92" s="38" t="s">
        <v>157</v>
      </c>
      <c r="B92" s="37" t="s">
        <v>232</v>
      </c>
      <c r="C92" s="36">
        <v>23000</v>
      </c>
      <c r="D92" s="36">
        <v>0</v>
      </c>
      <c r="E92" s="36">
        <v>23000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10</v>
      </c>
      <c r="O92" s="33">
        <v>0</v>
      </c>
      <c r="P92" s="36">
        <v>23000</v>
      </c>
      <c r="Q92" s="36">
        <v>0</v>
      </c>
      <c r="R92" s="36">
        <v>23000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10</v>
      </c>
      <c r="AB92" s="33">
        <v>0</v>
      </c>
    </row>
    <row r="93" spans="1:28" hidden="1" x14ac:dyDescent="0.25">
      <c r="A93" s="38" t="s">
        <v>159</v>
      </c>
    </row>
    <row r="94" spans="1:28" ht="26.25" hidden="1" x14ac:dyDescent="0.25">
      <c r="A94" s="38" t="s">
        <v>160</v>
      </c>
    </row>
    <row r="95" spans="1:28" ht="26.25" hidden="1" x14ac:dyDescent="0.25">
      <c r="A95" s="38" t="s">
        <v>161</v>
      </c>
    </row>
    <row r="96" spans="1:28" hidden="1" x14ac:dyDescent="0.25">
      <c r="A96" s="38" t="s">
        <v>163</v>
      </c>
    </row>
    <row r="97" spans="1:1" ht="26.25" hidden="1" x14ac:dyDescent="0.25">
      <c r="A97" s="38" t="s">
        <v>164</v>
      </c>
    </row>
    <row r="98" spans="1:1" ht="26.25" hidden="1" x14ac:dyDescent="0.25">
      <c r="A98" s="38" t="s">
        <v>164</v>
      </c>
    </row>
    <row r="99" spans="1:1" x14ac:dyDescent="0.25">
      <c r="A99" s="9"/>
    </row>
    <row r="100" spans="1:1" x14ac:dyDescent="0.25">
      <c r="A100" s="9"/>
    </row>
  </sheetData>
  <mergeCells count="6">
    <mergeCell ref="P13:AB14"/>
    <mergeCell ref="A11:AA11"/>
    <mergeCell ref="B1:N9"/>
    <mergeCell ref="A13:A14"/>
    <mergeCell ref="B13:B14"/>
    <mergeCell ref="C13:O14"/>
  </mergeCells>
  <phoneticPr fontId="17" type="noConversion"/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CD78E1-9441-4393-911B-93C8AB5E48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2021</vt:lpstr>
      <vt:lpstr>Доходы 2022-2023</vt:lpstr>
      <vt:lpstr>'Доходы 2021'!Заголовки_для_печати</vt:lpstr>
      <vt:lpstr>'Доходы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fin5\Оксана</dc:creator>
  <cp:lastModifiedBy>fin8</cp:lastModifiedBy>
  <cp:lastPrinted>2022-08-12T04:28:21Z</cp:lastPrinted>
  <dcterms:created xsi:type="dcterms:W3CDTF">2021-01-11T03:05:35Z</dcterms:created>
  <dcterms:modified xsi:type="dcterms:W3CDTF">2022-08-12T04:29:06Z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0503317G_20160101_12.xlsx</vt:lpwstr>
  </property>
  <property fmtid="{D5CDD505-2E9C-101B-9397-08002B2CF9AE}" pid="3" name="Название отчета">
    <vt:lpwstr>0503317G_20160101_12.xlsx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19.2.0.135412379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192.168.1.235</vt:lpwstr>
  </property>
  <property fmtid="{D5CDD505-2E9C-101B-9397-08002B2CF9AE}" pid="8" name="База">
    <vt:lpwstr>svod_smart</vt:lpwstr>
  </property>
  <property fmtid="{D5CDD505-2E9C-101B-9397-08002B2CF9AE}" pid="9" name="Пользователь">
    <vt:lpwstr>al80005011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